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huu\2021\"/>
    </mc:Choice>
  </mc:AlternateContent>
  <bookViews>
    <workbookView xWindow="0" yWindow="0" windowWidth="2370" windowHeight="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2" i="1" s="1"/>
  <c r="J61" i="1"/>
  <c r="J62" i="1" s="1"/>
  <c r="I61" i="1"/>
  <c r="I62" i="1" s="1"/>
  <c r="H61" i="1"/>
  <c r="H62" i="1" s="1"/>
  <c r="P58" i="1"/>
  <c r="O58" i="1"/>
  <c r="O61" i="1" s="1"/>
  <c r="O62" i="1" s="1"/>
  <c r="N58" i="1"/>
  <c r="N61" i="1" s="1"/>
  <c r="N62" i="1" s="1"/>
  <c r="M58" i="1"/>
  <c r="M61" i="1" s="1"/>
  <c r="M62" i="1" s="1"/>
  <c r="L58" i="1"/>
  <c r="L61" i="1" s="1"/>
  <c r="L62" i="1" s="1"/>
  <c r="K58" i="1"/>
  <c r="K61" i="1" s="1"/>
  <c r="K62" i="1" s="1"/>
  <c r="J58" i="1"/>
  <c r="I58" i="1"/>
  <c r="H58" i="1"/>
  <c r="G58" i="1"/>
  <c r="G61" i="1" s="1"/>
  <c r="G62" i="1" s="1"/>
  <c r="F58" i="1"/>
  <c r="F61" i="1" s="1"/>
  <c r="F62" i="1" s="1"/>
  <c r="E58" i="1"/>
  <c r="E61" i="1" s="1"/>
  <c r="E62" i="1" s="1"/>
  <c r="D58" i="1"/>
  <c r="D61" i="1" s="1"/>
  <c r="D62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D47" i="1"/>
  <c r="P46" i="1"/>
  <c r="P43" i="1" s="1"/>
  <c r="O46" i="1"/>
  <c r="N46" i="1"/>
  <c r="M46" i="1"/>
  <c r="L46" i="1"/>
  <c r="K46" i="1"/>
  <c r="J46" i="1"/>
  <c r="I46" i="1"/>
  <c r="I43" i="1" s="1"/>
  <c r="H46" i="1"/>
  <c r="H43" i="1" s="1"/>
  <c r="G46" i="1"/>
  <c r="F46" i="1"/>
  <c r="E46" i="1"/>
  <c r="D46" i="1" s="1"/>
  <c r="D45" i="1"/>
  <c r="P44" i="1"/>
  <c r="O44" i="1"/>
  <c r="O43" i="1" s="1"/>
  <c r="N44" i="1"/>
  <c r="N43" i="1" s="1"/>
  <c r="M44" i="1"/>
  <c r="M43" i="1" s="1"/>
  <c r="L44" i="1"/>
  <c r="K44" i="1"/>
  <c r="J44" i="1"/>
  <c r="I44" i="1"/>
  <c r="H44" i="1"/>
  <c r="G44" i="1"/>
  <c r="G43" i="1" s="1"/>
  <c r="F44" i="1"/>
  <c r="F43" i="1" s="1"/>
  <c r="E44" i="1"/>
  <c r="E43" i="1" s="1"/>
  <c r="D43" i="1" s="1"/>
  <c r="L43" i="1"/>
  <c r="K43" i="1"/>
  <c r="J43" i="1"/>
  <c r="D42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 s="1"/>
  <c r="D39" i="1"/>
  <c r="D38" i="1"/>
  <c r="D37" i="1"/>
  <c r="D36" i="1"/>
  <c r="D35" i="1"/>
  <c r="D34" i="1"/>
  <c r="D33" i="1"/>
  <c r="D32" i="1"/>
  <c r="P31" i="1"/>
  <c r="P30" i="1" s="1"/>
  <c r="O31" i="1"/>
  <c r="O30" i="1" s="1"/>
  <c r="N31" i="1"/>
  <c r="N30" i="1" s="1"/>
  <c r="M31" i="1"/>
  <c r="L31" i="1"/>
  <c r="K31" i="1"/>
  <c r="J31" i="1"/>
  <c r="I31" i="1"/>
  <c r="H31" i="1"/>
  <c r="H30" i="1" s="1"/>
  <c r="G31" i="1"/>
  <c r="G30" i="1" s="1"/>
  <c r="F31" i="1"/>
  <c r="F30" i="1" s="1"/>
  <c r="D30" i="1" s="1"/>
  <c r="E31" i="1"/>
  <c r="M30" i="1"/>
  <c r="L30" i="1"/>
  <c r="K30" i="1"/>
  <c r="J30" i="1"/>
  <c r="I30" i="1"/>
  <c r="E30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 s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 s="1"/>
  <c r="D25" i="1"/>
  <c r="D24" i="1"/>
  <c r="D23" i="1"/>
  <c r="D22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 s="1"/>
  <c r="P19" i="1"/>
  <c r="O19" i="1"/>
  <c r="L19" i="1"/>
  <c r="H19" i="1"/>
  <c r="G19" i="1"/>
  <c r="M18" i="1"/>
  <c r="L18" i="1"/>
  <c r="K18" i="1"/>
  <c r="E18" i="1"/>
  <c r="O16" i="1"/>
  <c r="N16" i="1"/>
  <c r="M16" i="1"/>
  <c r="K16" i="1"/>
  <c r="G16" i="1"/>
  <c r="F16" i="1"/>
  <c r="E16" i="1"/>
  <c r="P15" i="1"/>
  <c r="L15" i="1"/>
  <c r="K15" i="1"/>
  <c r="H15" i="1"/>
  <c r="D13" i="1"/>
  <c r="D12" i="1"/>
  <c r="D11" i="1"/>
  <c r="D10" i="1"/>
  <c r="P9" i="1"/>
  <c r="P18" i="1" s="1"/>
  <c r="O9" i="1"/>
  <c r="O15" i="1" s="1"/>
  <c r="N9" i="1"/>
  <c r="N15" i="1" s="1"/>
  <c r="M9" i="1"/>
  <c r="M17" i="1" s="1"/>
  <c r="L9" i="1"/>
  <c r="L17" i="1" s="1"/>
  <c r="K9" i="1"/>
  <c r="K19" i="1" s="1"/>
  <c r="J9" i="1"/>
  <c r="J16" i="1" s="1"/>
  <c r="I9" i="1"/>
  <c r="I16" i="1" s="1"/>
  <c r="H9" i="1"/>
  <c r="H18" i="1" s="1"/>
  <c r="G9" i="1"/>
  <c r="G15" i="1" s="1"/>
  <c r="F9" i="1"/>
  <c r="F15" i="1" s="1"/>
  <c r="E9" i="1"/>
  <c r="E17" i="1" s="1"/>
  <c r="F14" i="1" l="1"/>
  <c r="F8" i="1" s="1"/>
  <c r="F7" i="1" s="1"/>
  <c r="F6" i="1" s="1"/>
  <c r="F50" i="1" s="1"/>
  <c r="F49" i="1" s="1"/>
  <c r="F48" i="1" s="1"/>
  <c r="N14" i="1"/>
  <c r="N8" i="1" s="1"/>
  <c r="N7" i="1" s="1"/>
  <c r="N6" i="1" s="1"/>
  <c r="N50" i="1" s="1"/>
  <c r="N49" i="1" s="1"/>
  <c r="N48" i="1" s="1"/>
  <c r="K14" i="1"/>
  <c r="K8" i="1" s="1"/>
  <c r="K7" i="1" s="1"/>
  <c r="K6" i="1" s="1"/>
  <c r="K50" i="1" s="1"/>
  <c r="K49" i="1" s="1"/>
  <c r="K48" i="1" s="1"/>
  <c r="F17" i="1"/>
  <c r="I18" i="1"/>
  <c r="I15" i="1"/>
  <c r="L16" i="1"/>
  <c r="L14" i="1" s="1"/>
  <c r="L8" i="1" s="1"/>
  <c r="L7" i="1" s="1"/>
  <c r="L6" i="1" s="1"/>
  <c r="L50" i="1" s="1"/>
  <c r="L49" i="1" s="1"/>
  <c r="L48" i="1" s="1"/>
  <c r="G17" i="1"/>
  <c r="G14" i="1" s="1"/>
  <c r="G8" i="1" s="1"/>
  <c r="G7" i="1" s="1"/>
  <c r="G6" i="1" s="1"/>
  <c r="G50" i="1" s="1"/>
  <c r="G49" i="1" s="1"/>
  <c r="G48" i="1" s="1"/>
  <c r="O17" i="1"/>
  <c r="O14" i="1" s="1"/>
  <c r="O8" i="1" s="1"/>
  <c r="O7" i="1" s="1"/>
  <c r="O6" i="1" s="1"/>
  <c r="O50" i="1" s="1"/>
  <c r="O49" i="1" s="1"/>
  <c r="O48" i="1" s="1"/>
  <c r="J18" i="1"/>
  <c r="E19" i="1"/>
  <c r="M19" i="1"/>
  <c r="D44" i="1"/>
  <c r="N17" i="1"/>
  <c r="D31" i="1"/>
  <c r="J15" i="1"/>
  <c r="H17" i="1"/>
  <c r="P17" i="1"/>
  <c r="F19" i="1"/>
  <c r="N19" i="1"/>
  <c r="I17" i="1"/>
  <c r="E15" i="1"/>
  <c r="M15" i="1"/>
  <c r="M14" i="1" s="1"/>
  <c r="M8" i="1" s="1"/>
  <c r="M7" i="1" s="1"/>
  <c r="M6" i="1" s="1"/>
  <c r="M50" i="1" s="1"/>
  <c r="M49" i="1" s="1"/>
  <c r="M48" i="1" s="1"/>
  <c r="H16" i="1"/>
  <c r="H14" i="1" s="1"/>
  <c r="H8" i="1" s="1"/>
  <c r="H7" i="1" s="1"/>
  <c r="H6" i="1" s="1"/>
  <c r="H50" i="1" s="1"/>
  <c r="H49" i="1" s="1"/>
  <c r="H48" i="1" s="1"/>
  <c r="P16" i="1"/>
  <c r="K17" i="1"/>
  <c r="F18" i="1"/>
  <c r="N18" i="1"/>
  <c r="I19" i="1"/>
  <c r="J17" i="1"/>
  <c r="D9" i="1"/>
  <c r="G18" i="1"/>
  <c r="O18" i="1"/>
  <c r="J19" i="1"/>
  <c r="D17" i="1" l="1"/>
  <c r="D15" i="1"/>
  <c r="E14" i="1"/>
  <c r="J14" i="1"/>
  <c r="J8" i="1" s="1"/>
  <c r="J7" i="1" s="1"/>
  <c r="J6" i="1" s="1"/>
  <c r="J50" i="1" s="1"/>
  <c r="J49" i="1" s="1"/>
  <c r="J48" i="1" s="1"/>
  <c r="I14" i="1"/>
  <c r="I8" i="1" s="1"/>
  <c r="I7" i="1" s="1"/>
  <c r="I6" i="1" s="1"/>
  <c r="I50" i="1" s="1"/>
  <c r="I49" i="1" s="1"/>
  <c r="I48" i="1" s="1"/>
  <c r="D18" i="1"/>
  <c r="D16" i="1"/>
  <c r="P14" i="1"/>
  <c r="P8" i="1" s="1"/>
  <c r="P7" i="1" s="1"/>
  <c r="P6" i="1" s="1"/>
  <c r="P50" i="1" s="1"/>
  <c r="P49" i="1" s="1"/>
  <c r="P48" i="1" s="1"/>
  <c r="D19" i="1"/>
  <c r="D14" i="1" l="1"/>
  <c r="E8" i="1"/>
  <c r="E7" i="1" l="1"/>
  <c r="D8" i="1"/>
  <c r="D7" i="1" l="1"/>
  <c r="E6" i="1"/>
  <c r="D6" i="1" l="1"/>
  <c r="E50" i="1"/>
  <c r="D50" i="1" l="1"/>
  <c r="E49" i="1"/>
  <c r="E48" i="1" l="1"/>
  <c r="D48" i="1" s="1"/>
  <c r="D49" i="1"/>
</calcChain>
</file>

<file path=xl/sharedStrings.xml><?xml version="1.0" encoding="utf-8"?>
<sst xmlns="http://schemas.openxmlformats.org/spreadsheetml/2006/main" count="126" uniqueCount="126">
  <si>
    <t>Хавсралт №17</t>
  </si>
  <si>
    <t>УВС АЙМГИЙН СТАТИСТИКИЙН ХЭЛТСИЙН 2021 ТӨСВИЙН САНХҮҮЖИЛТИЙН ХУВААРЬ</t>
  </si>
  <si>
    <t xml:space="preserve"> / Мян.төгрөгөөр/</t>
  </si>
  <si>
    <t>Код</t>
  </si>
  <si>
    <t>Эдийн засгийн ангилал</t>
  </si>
  <si>
    <t>2021 хуваарь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</si>
  <si>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</si>
  <si>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</si>
  <si>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</si>
  <si>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</si>
  <si>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</si>
  <si>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</si>
  <si>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</si>
  <si>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</si>
  <si>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</si>
  <si>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</si>
  <si>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</si>
  <si>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</si>
  <si>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Code</t>
  </si>
  <si>
    <t xml:space="preserve">2     </t>
  </si>
  <si>
    <t>НИЙТ ЗАРЛАГА ба ЦЭВЭР ЗЭЭЛИЙН ДҮН</t>
  </si>
  <si>
    <t xml:space="preserve">21    </t>
  </si>
  <si>
    <t xml:space="preserve">     УРСГАЛ ЗАРДАЛ</t>
  </si>
  <si>
    <t xml:space="preserve">210   </t>
  </si>
  <si>
    <t xml:space="preserve">          БАРАА, ҮЙЛЧИЛГЭЭНИЙ ЗАРДАЛ</t>
  </si>
  <si>
    <t xml:space="preserve">2101  </t>
  </si>
  <si>
    <t xml:space="preserve">               Цалин, хөлс болон нэмэгдэл урамшил</t>
  </si>
  <si>
    <t>210101</t>
  </si>
  <si>
    <t xml:space="preserve">                    Үндсэн цалин</t>
  </si>
  <si>
    <t>210102</t>
  </si>
  <si>
    <t xml:space="preserve">                    Нэмэгдэл</t>
  </si>
  <si>
    <t>210103</t>
  </si>
  <si>
    <t xml:space="preserve">                    Унаа хоолны Хөнгөлөлт</t>
  </si>
  <si>
    <t xml:space="preserve">                    Урамшуулал</t>
  </si>
  <si>
    <t xml:space="preserve">2102  </t>
  </si>
  <si>
    <t xml:space="preserve">               Ажил олгогчоос нийгмийн даатгалд төлөх           шимтгэл</t>
  </si>
  <si>
    <t>210201</t>
  </si>
  <si>
    <t xml:space="preserve">                    Тэтгэврийн даатгал</t>
  </si>
  <si>
    <t>210202</t>
  </si>
  <si>
    <t xml:space="preserve">                    Тэтгэмжийн даатгал</t>
  </si>
  <si>
    <t>210203</t>
  </si>
  <si>
    <t xml:space="preserve">                    ҮОМШ өвчний даатгал</t>
  </si>
  <si>
    <t>210204</t>
  </si>
  <si>
    <t xml:space="preserve">                    Ажилгүйдлийн даатгал</t>
  </si>
  <si>
    <t>210205</t>
  </si>
  <si>
    <t xml:space="preserve">                    Эрүүл мэндийн даатгал</t>
  </si>
  <si>
    <t xml:space="preserve">2104  </t>
  </si>
  <si>
    <t xml:space="preserve">               Хангамж, бараа материалын зардал</t>
  </si>
  <si>
    <t>210401</t>
  </si>
  <si>
    <t xml:space="preserve">                    Бичиг хэрэг</t>
  </si>
  <si>
    <t>210402</t>
  </si>
  <si>
    <t xml:space="preserve">                    Тээвэр, шатахуун</t>
  </si>
  <si>
    <t>210403</t>
  </si>
  <si>
    <t xml:space="preserve">                    Шуудан, холбоо, интернэтийн төлбөр</t>
  </si>
  <si>
    <t>210404</t>
  </si>
  <si>
    <t xml:space="preserve">                    Ном, хэвлэл</t>
  </si>
  <si>
    <t>210406</t>
  </si>
  <si>
    <t xml:space="preserve">                    Бага үнэтэй, түргэн элэгдэх, ахуйн эд зүйлс</t>
  </si>
  <si>
    <t xml:space="preserve">2106  </t>
  </si>
  <si>
    <t xml:space="preserve">               Эд хогшил, урсгал засварын зардал</t>
  </si>
  <si>
    <t>210604</t>
  </si>
  <si>
    <t xml:space="preserve">                    Урсгал засвар</t>
  </si>
  <si>
    <t xml:space="preserve">2107  </t>
  </si>
  <si>
    <t xml:space="preserve">               Томилолт, зочны зардал</t>
  </si>
  <si>
    <t>210702</t>
  </si>
  <si>
    <t xml:space="preserve">                    Дотоод албан томилолт</t>
  </si>
  <si>
    <t xml:space="preserve">2108  </t>
  </si>
  <si>
    <t xml:space="preserve">               Бусдаар гүйцэтгүүлсэн ажил, үйлчилгээний төлбөр, хураамж</t>
  </si>
  <si>
    <t>210801</t>
  </si>
  <si>
    <t xml:space="preserve">                    Бусдаар гүйцэтгүүлсэн бусад нийтлэг ажил, үйлчилгээний төлбөр, хураамж</t>
  </si>
  <si>
    <t xml:space="preserve">                      Мэдээлэл сурталчилгааны зардал</t>
  </si>
  <si>
    <t xml:space="preserve">                      Эрдэм шинжилгээ, судалгаа</t>
  </si>
  <si>
    <t xml:space="preserve">              Аудит, баталгаажуулалт, зэрэглэл тогтоох</t>
  </si>
  <si>
    <t>210803</t>
  </si>
  <si>
    <t xml:space="preserve">              Даатгалын үйлчилгээ</t>
  </si>
  <si>
    <t>210804</t>
  </si>
  <si>
    <t xml:space="preserve">              Тээврийн хэрэгслийн татвар</t>
  </si>
  <si>
    <t>210805</t>
  </si>
  <si>
    <t xml:space="preserve">              Тээврийн хэрэгслийн оношлогоо</t>
  </si>
  <si>
    <t>210806</t>
  </si>
  <si>
    <t xml:space="preserve">               Мэдээллийн технологийн үйлчилгээ</t>
  </si>
  <si>
    <t>210809</t>
  </si>
  <si>
    <t xml:space="preserve">              Улсын мэдээллийн маягт хэвлэх, бэлтгэх</t>
  </si>
  <si>
    <t xml:space="preserve">2109  </t>
  </si>
  <si>
    <t xml:space="preserve">               Бараа үйлчилгээний бусад зардал</t>
  </si>
  <si>
    <t xml:space="preserve">              Бараа үйлчилгээний бусад зардал</t>
  </si>
  <si>
    <t>210902</t>
  </si>
  <si>
    <t xml:space="preserve">              Хичээл үйлдвэрлэлийн дадлага хийх</t>
  </si>
  <si>
    <t xml:space="preserve">213   </t>
  </si>
  <si>
    <t xml:space="preserve">          УРСГАЛ ШИЛЖҮҮЛЭГ</t>
  </si>
  <si>
    <t xml:space="preserve">2131  </t>
  </si>
  <si>
    <t xml:space="preserve">               Засгийн газрын урсгал шилжүүлэг</t>
  </si>
  <si>
    <t>213102</t>
  </si>
  <si>
    <t xml:space="preserve">               Засгийн газрын гадаад шилжүүлэг</t>
  </si>
  <si>
    <t xml:space="preserve">2132  </t>
  </si>
  <si>
    <t xml:space="preserve">               Бусад урсгал шилжүүлэг</t>
  </si>
  <si>
    <t>213209</t>
  </si>
  <si>
    <t xml:space="preserve">                    Нэг удаагийн тэтгэмж, шагнал урамшуулал</t>
  </si>
  <si>
    <t xml:space="preserve">3     </t>
  </si>
  <si>
    <t>ЗАРДЛЫГ САНХҮҮЖҮҮЛЭХ ЭХ ҮҮСВЭР</t>
  </si>
  <si>
    <t xml:space="preserve">31    </t>
  </si>
  <si>
    <t xml:space="preserve">     Улсын төсвөөс санхүүжих</t>
  </si>
  <si>
    <t>310001</t>
  </si>
  <si>
    <t xml:space="preserve">                    Улсын төсвөөс санхүүжих</t>
  </si>
  <si>
    <t xml:space="preserve">4     </t>
  </si>
  <si>
    <t>ТӨСВИЙН БУСАД МЭДЭЭЛЛИЙН АНГИЛАЛ</t>
  </si>
  <si>
    <t xml:space="preserve">41    </t>
  </si>
  <si>
    <t xml:space="preserve">     БАЙГУУЛЛАГЫН ТОО</t>
  </si>
  <si>
    <t>410001</t>
  </si>
  <si>
    <t xml:space="preserve">                    Төсвийн байгууллага</t>
  </si>
  <si>
    <t xml:space="preserve">42    </t>
  </si>
  <si>
    <t xml:space="preserve">     АЖИЛЛАГСДЫН ТОО</t>
  </si>
  <si>
    <t>420001</t>
  </si>
  <si>
    <t xml:space="preserve">                    Удирдах ажилтан</t>
  </si>
  <si>
    <t>420002</t>
  </si>
  <si>
    <t xml:space="preserve">                    Гүйцэтгэх ажилтан</t>
  </si>
  <si>
    <t>420004</t>
  </si>
  <si>
    <t xml:space="preserve">                    Гэрээт ажилтан</t>
  </si>
  <si>
    <t xml:space="preserve">45    </t>
  </si>
  <si>
    <t xml:space="preserve">     ОРОН ТООНЫ МЭДЭЭЛЭЛ</t>
  </si>
  <si>
    <t>450003</t>
  </si>
  <si>
    <t xml:space="preserve">                   Тєрийн захиргааны албан хаагч (ТЗ)</t>
  </si>
  <si>
    <t>450011</t>
  </si>
  <si>
    <t xml:space="preserve">                   Тєрийн їйлчилгээний бусад албан хаагч (ТЇ)</t>
  </si>
  <si>
    <t xml:space="preserve">     ОРОН ТОО байршлаар</t>
  </si>
  <si>
    <t xml:space="preserve">                   Аймагт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</si>
</sst>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4.9989318521683403E-2"/>
      <name val="Arial"/>
      <family val="2"/>
    </font>
    <font>
      <sz val="8"/>
      <name val="FBMO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2" fillId="0" borderId="1" xfId="0" quotePrefix="1" applyFont="1" applyBorder="1"/>
    <xf numFmtId="49" fontId="2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6" fillId="0" borderId="1" xfId="0" quotePrefix="1" applyFont="1" applyBorder="1"/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/>
    <xf numFmtId="164" fontId="6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5" fontId="2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1" xfId="0" applyFont="1" applyBorder="1"/>
    <xf numFmtId="165" fontId="2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topLeftCell="A2" workbookViewId="0">
      <selection sqref="A1:P62"/>
    </sheetView>
  </sheetViews>
  <sheetFormatPr defaultColWidth="9" defaultRowHeight="11.25"/>
  <cols>
    <col min="1" max="1" width="2.5703125" style="1" customWidth="1"/>
    <col min="2" max="2" width="6" style="1" customWidth="1"/>
    <col min="3" max="3" width="31.140625" style="1" customWidth="1"/>
    <col min="4" max="4" width="10.28515625" style="1" customWidth="1"/>
    <col min="5" max="5" width="7.5703125" style="1" customWidth="1"/>
    <col min="6" max="6" width="7.140625" style="1" customWidth="1"/>
    <col min="7" max="7" width="7.42578125" style="1" customWidth="1"/>
    <col min="8" max="8" width="6.42578125" style="1" customWidth="1"/>
    <col min="9" max="9" width="6.140625" style="1" customWidth="1"/>
    <col min="10" max="11" width="6.7109375" style="1" customWidth="1"/>
    <col min="12" max="12" width="6.85546875" style="1" customWidth="1"/>
    <col min="13" max="13" width="6.28515625" style="1" customWidth="1"/>
    <col min="14" max="14" width="5.85546875" style="1" customWidth="1"/>
    <col min="15" max="15" width="6.7109375" style="1" customWidth="1"/>
    <col min="16" max="16" width="6.140625" style="1" customWidth="1"/>
    <col min="17" max="17" width="9" style="1"/>
    <col min="18" max="18" width="11.42578125" style="1" customWidth="1"/>
    <col min="19" max="19" width="15.7109375" style="1" customWidth="1"/>
    <col min="20" max="16384" width="9" style="1"/>
  </cols>
  <sheetData>
    <row r="1" spans="2:17" ht="21.75" customHeight="1">
      <c r="C1" s="2"/>
      <c r="O1" s="24" t="s">
        <v>0</v>
      </c>
      <c r="P1" s="24"/>
    </row>
    <row r="2" spans="2:17" ht="23.25" customHeight="1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7">
      <c r="O3" s="1" t="s">
        <v>2</v>
      </c>
    </row>
    <row r="4" spans="2:17"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</row>
    <row r="5" spans="2:17">
      <c r="B5" s="3" t="s">
        <v>18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7">
      <c r="B6" s="5" t="s">
        <v>19</v>
      </c>
      <c r="C6" s="6" t="s">
        <v>20</v>
      </c>
      <c r="D6" s="7">
        <f>+E6+F6+G6+H6+I6+J6+K6+L6+M6+N6+O6+P6</f>
        <v>105890.48199999999</v>
      </c>
      <c r="E6" s="7">
        <f t="shared" ref="E6:P6" si="0">+E7+E43</f>
        <v>9523.273000000001</v>
      </c>
      <c r="F6" s="7">
        <f t="shared" si="0"/>
        <v>8321.473</v>
      </c>
      <c r="G6" s="7">
        <f t="shared" si="0"/>
        <v>8781.5730000000003</v>
      </c>
      <c r="H6" s="7">
        <f t="shared" si="0"/>
        <v>9608.7900000000009</v>
      </c>
      <c r="I6" s="7">
        <f t="shared" si="0"/>
        <v>8359.0730000000003</v>
      </c>
      <c r="J6" s="7">
        <f t="shared" si="0"/>
        <v>8089.473</v>
      </c>
      <c r="K6" s="7">
        <f t="shared" si="0"/>
        <v>9646.3900000000012</v>
      </c>
      <c r="L6" s="7">
        <f t="shared" si="0"/>
        <v>8089.473</v>
      </c>
      <c r="M6" s="7">
        <f t="shared" si="0"/>
        <v>8359.0730000000003</v>
      </c>
      <c r="N6" s="7">
        <f t="shared" si="0"/>
        <v>9376.7900000000009</v>
      </c>
      <c r="O6" s="7">
        <f t="shared" si="0"/>
        <v>8359.2729999999992</v>
      </c>
      <c r="P6" s="7">
        <f t="shared" si="0"/>
        <v>9375.8280000000013</v>
      </c>
    </row>
    <row r="7" spans="2:17">
      <c r="B7" s="5" t="s">
        <v>21</v>
      </c>
      <c r="C7" s="6" t="s">
        <v>22</v>
      </c>
      <c r="D7" s="7">
        <f>+E7+F7+G7+H7+I7+J7+K7+L7+M7+N7+O7+P7</f>
        <v>105644.48199999999</v>
      </c>
      <c r="E7" s="7">
        <f>+E8</f>
        <v>9277.273000000001</v>
      </c>
      <c r="F7" s="7">
        <f t="shared" ref="F7:P7" si="1">+F8</f>
        <v>8321.473</v>
      </c>
      <c r="G7" s="7">
        <f t="shared" si="1"/>
        <v>8781.5730000000003</v>
      </c>
      <c r="H7" s="7">
        <f t="shared" si="1"/>
        <v>9608.7900000000009</v>
      </c>
      <c r="I7" s="7">
        <f t="shared" si="1"/>
        <v>8359.0730000000003</v>
      </c>
      <c r="J7" s="7">
        <f t="shared" si="1"/>
        <v>8089.473</v>
      </c>
      <c r="K7" s="7">
        <f t="shared" si="1"/>
        <v>9646.3900000000012</v>
      </c>
      <c r="L7" s="7">
        <f t="shared" si="1"/>
        <v>8089.473</v>
      </c>
      <c r="M7" s="7">
        <f t="shared" si="1"/>
        <v>8359.0730000000003</v>
      </c>
      <c r="N7" s="7">
        <f t="shared" si="1"/>
        <v>9376.7900000000009</v>
      </c>
      <c r="O7" s="7">
        <f>+O8</f>
        <v>8359.2729999999992</v>
      </c>
      <c r="P7" s="7">
        <f t="shared" si="1"/>
        <v>9375.8280000000013</v>
      </c>
    </row>
    <row r="8" spans="2:17">
      <c r="B8" s="5" t="s">
        <v>23</v>
      </c>
      <c r="C8" s="6" t="s">
        <v>24</v>
      </c>
      <c r="D8" s="7">
        <f>+E8+F8+G8+H8+I8+J8+K8+L8+M8+N8+O8+P8</f>
        <v>105644.48199999999</v>
      </c>
      <c r="E8" s="7">
        <f t="shared" ref="E8:P8" si="2">+E9+E14+E20+E26+E28+E30+E40</f>
        <v>9277.273000000001</v>
      </c>
      <c r="F8" s="7">
        <f t="shared" si="2"/>
        <v>8321.473</v>
      </c>
      <c r="G8" s="7">
        <f t="shared" si="2"/>
        <v>8781.5730000000003</v>
      </c>
      <c r="H8" s="7">
        <f t="shared" si="2"/>
        <v>9608.7900000000009</v>
      </c>
      <c r="I8" s="7">
        <f t="shared" si="2"/>
        <v>8359.0730000000003</v>
      </c>
      <c r="J8" s="7">
        <f t="shared" si="2"/>
        <v>8089.473</v>
      </c>
      <c r="K8" s="7">
        <f t="shared" si="2"/>
        <v>9646.3900000000012</v>
      </c>
      <c r="L8" s="7">
        <f t="shared" si="2"/>
        <v>8089.473</v>
      </c>
      <c r="M8" s="7">
        <f t="shared" si="2"/>
        <v>8359.0730000000003</v>
      </c>
      <c r="N8" s="7">
        <f t="shared" si="2"/>
        <v>9376.7900000000009</v>
      </c>
      <c r="O8" s="7">
        <f t="shared" si="2"/>
        <v>8359.2729999999992</v>
      </c>
      <c r="P8" s="7">
        <f t="shared" si="2"/>
        <v>9375.8280000000013</v>
      </c>
    </row>
    <row r="9" spans="2:17" s="10" customFormat="1" ht="22.5">
      <c r="B9" s="8" t="s">
        <v>25</v>
      </c>
      <c r="C9" s="9" t="s">
        <v>26</v>
      </c>
      <c r="D9" s="7">
        <f>+E9+F9+G9+H9+I9+J9+K9+L9+M9+N9+O9+P9</f>
        <v>88773.200000000012</v>
      </c>
      <c r="E9" s="7">
        <f>+E10+E11+E12+E13</f>
        <v>7019.8</v>
      </c>
      <c r="F9" s="7">
        <f t="shared" ref="F9:P9" si="3">+F10+F11+F12+F13</f>
        <v>7019.8</v>
      </c>
      <c r="G9" s="7">
        <f t="shared" si="3"/>
        <v>7019.8</v>
      </c>
      <c r="H9" s="7">
        <f t="shared" si="3"/>
        <v>8154</v>
      </c>
      <c r="I9" s="7">
        <f t="shared" si="3"/>
        <v>7019.8</v>
      </c>
      <c r="J9" s="7">
        <f t="shared" si="3"/>
        <v>7019.8</v>
      </c>
      <c r="K9" s="7">
        <f t="shared" si="3"/>
        <v>8154</v>
      </c>
      <c r="L9" s="7">
        <f t="shared" si="3"/>
        <v>7019.8</v>
      </c>
      <c r="M9" s="7">
        <f t="shared" si="3"/>
        <v>7019.8</v>
      </c>
      <c r="N9" s="7">
        <f t="shared" si="3"/>
        <v>8154</v>
      </c>
      <c r="O9" s="7">
        <f t="shared" si="3"/>
        <v>7019.8</v>
      </c>
      <c r="P9" s="7">
        <f t="shared" si="3"/>
        <v>8152.8000000000011</v>
      </c>
    </row>
    <row r="10" spans="2:17">
      <c r="B10" s="5" t="s">
        <v>27</v>
      </c>
      <c r="C10" s="11" t="s">
        <v>28</v>
      </c>
      <c r="D10" s="7">
        <f t="shared" ref="D10:D13" si="4">+E10+F10+G10+H10+I10+J10+K10+L10+M10+N10+O10+P10</f>
        <v>56005.799999999988</v>
      </c>
      <c r="E10" s="12">
        <v>4667.2</v>
      </c>
      <c r="F10" s="12">
        <v>4667.2</v>
      </c>
      <c r="G10" s="12">
        <v>4667.2</v>
      </c>
      <c r="H10" s="12">
        <v>4667.2</v>
      </c>
      <c r="I10" s="12">
        <v>4667.2</v>
      </c>
      <c r="J10" s="12">
        <v>4667.2</v>
      </c>
      <c r="K10" s="12">
        <v>4667.2</v>
      </c>
      <c r="L10" s="12">
        <v>4667.2</v>
      </c>
      <c r="M10" s="12">
        <v>4667.2</v>
      </c>
      <c r="N10" s="12">
        <v>4667.2</v>
      </c>
      <c r="O10" s="12">
        <v>4667.2</v>
      </c>
      <c r="P10" s="12">
        <v>4666.6000000000004</v>
      </c>
    </row>
    <row r="11" spans="2:17">
      <c r="B11" s="5" t="s">
        <v>29</v>
      </c>
      <c r="C11" s="11" t="s">
        <v>30</v>
      </c>
      <c r="D11" s="7">
        <f t="shared" si="4"/>
        <v>23651.599999999999</v>
      </c>
      <c r="E11" s="12">
        <v>1971</v>
      </c>
      <c r="F11" s="12">
        <v>1971</v>
      </c>
      <c r="G11" s="12">
        <v>1971</v>
      </c>
      <c r="H11" s="12">
        <v>1971</v>
      </c>
      <c r="I11" s="12">
        <v>1971</v>
      </c>
      <c r="J11" s="12">
        <v>1971</v>
      </c>
      <c r="K11" s="12">
        <v>1971</v>
      </c>
      <c r="L11" s="12">
        <v>1971</v>
      </c>
      <c r="M11" s="12">
        <v>1971</v>
      </c>
      <c r="N11" s="12">
        <v>1971</v>
      </c>
      <c r="O11" s="12">
        <v>1971</v>
      </c>
      <c r="P11" s="12">
        <v>1970.6</v>
      </c>
    </row>
    <row r="12" spans="2:17">
      <c r="B12" s="5" t="s">
        <v>31</v>
      </c>
      <c r="C12" s="11" t="s">
        <v>32</v>
      </c>
      <c r="D12" s="7">
        <f t="shared" si="4"/>
        <v>4579.2</v>
      </c>
      <c r="E12" s="12">
        <v>381.6</v>
      </c>
      <c r="F12" s="12">
        <v>381.6</v>
      </c>
      <c r="G12" s="12">
        <v>381.6</v>
      </c>
      <c r="H12" s="12">
        <v>381.6</v>
      </c>
      <c r="I12" s="12">
        <v>381.6</v>
      </c>
      <c r="J12" s="12">
        <v>381.6</v>
      </c>
      <c r="K12" s="12">
        <v>381.6</v>
      </c>
      <c r="L12" s="12">
        <v>381.6</v>
      </c>
      <c r="M12" s="12">
        <v>381.6</v>
      </c>
      <c r="N12" s="12">
        <v>381.6</v>
      </c>
      <c r="O12" s="12">
        <v>381.6</v>
      </c>
      <c r="P12" s="12">
        <v>381.6</v>
      </c>
    </row>
    <row r="13" spans="2:17">
      <c r="B13" s="5">
        <v>210104</v>
      </c>
      <c r="C13" s="11" t="s">
        <v>33</v>
      </c>
      <c r="D13" s="7">
        <f t="shared" si="4"/>
        <v>4536.6000000000004</v>
      </c>
      <c r="E13" s="12"/>
      <c r="F13" s="12"/>
      <c r="G13" s="12"/>
      <c r="H13" s="12">
        <v>1134.2</v>
      </c>
      <c r="I13" s="12"/>
      <c r="J13" s="12"/>
      <c r="K13" s="12">
        <v>1134.2</v>
      </c>
      <c r="L13" s="12"/>
      <c r="M13" s="12"/>
      <c r="N13" s="12">
        <v>1134.2</v>
      </c>
      <c r="O13" s="12"/>
      <c r="P13" s="12">
        <v>1134</v>
      </c>
    </row>
    <row r="14" spans="2:17" s="10" customFormat="1" ht="22.5">
      <c r="B14" s="8" t="s">
        <v>34</v>
      </c>
      <c r="C14" s="9" t="s">
        <v>35</v>
      </c>
      <c r="D14" s="7">
        <f>+E14+F14+G14+H14+I14+J14+K14+L14+M14+N14+O14+P14</f>
        <v>11984.382</v>
      </c>
      <c r="E14" s="7">
        <f>+E15+E16+E17+E18+E19</f>
        <v>947.673</v>
      </c>
      <c r="F14" s="7">
        <f t="shared" ref="F14:O14" si="5">+F15+F16+F17+F18+F19</f>
        <v>947.673</v>
      </c>
      <c r="G14" s="7">
        <f t="shared" si="5"/>
        <v>947.673</v>
      </c>
      <c r="H14" s="7">
        <f t="shared" si="5"/>
        <v>1100.79</v>
      </c>
      <c r="I14" s="7">
        <f t="shared" si="5"/>
        <v>947.673</v>
      </c>
      <c r="J14" s="7">
        <f t="shared" si="5"/>
        <v>947.673</v>
      </c>
      <c r="K14" s="7">
        <f t="shared" si="5"/>
        <v>1100.79</v>
      </c>
      <c r="L14" s="7">
        <f t="shared" si="5"/>
        <v>947.673</v>
      </c>
      <c r="M14" s="7">
        <f t="shared" si="5"/>
        <v>947.673</v>
      </c>
      <c r="N14" s="7">
        <f t="shared" si="5"/>
        <v>1100.79</v>
      </c>
      <c r="O14" s="7">
        <f t="shared" si="5"/>
        <v>947.673</v>
      </c>
      <c r="P14" s="7">
        <f>+P15+P16+P17+P18+P19</f>
        <v>1100.6280000000002</v>
      </c>
      <c r="Q14" s="13"/>
    </row>
    <row r="15" spans="2:17">
      <c r="B15" s="5" t="s">
        <v>36</v>
      </c>
      <c r="C15" s="11" t="s">
        <v>37</v>
      </c>
      <c r="D15" s="7">
        <f t="shared" ref="D15:D45" si="6">+E15+F15+G15+H15+I15+J15+K15+L15+M15+N15+O15+P15</f>
        <v>8433.4540000000015</v>
      </c>
      <c r="E15" s="12">
        <f>+E9*9.5%</f>
        <v>666.88099999999997</v>
      </c>
      <c r="F15" s="12">
        <f t="shared" ref="F15:P15" si="7">+F9*9.5%</f>
        <v>666.88099999999997</v>
      </c>
      <c r="G15" s="12">
        <f t="shared" si="7"/>
        <v>666.88099999999997</v>
      </c>
      <c r="H15" s="12">
        <f t="shared" si="7"/>
        <v>774.63</v>
      </c>
      <c r="I15" s="12">
        <f t="shared" si="7"/>
        <v>666.88099999999997</v>
      </c>
      <c r="J15" s="12">
        <f t="shared" si="7"/>
        <v>666.88099999999997</v>
      </c>
      <c r="K15" s="12">
        <f t="shared" si="7"/>
        <v>774.63</v>
      </c>
      <c r="L15" s="12">
        <f t="shared" si="7"/>
        <v>666.88099999999997</v>
      </c>
      <c r="M15" s="12">
        <f t="shared" si="7"/>
        <v>666.88099999999997</v>
      </c>
      <c r="N15" s="12">
        <f t="shared" si="7"/>
        <v>774.63</v>
      </c>
      <c r="O15" s="12">
        <f t="shared" si="7"/>
        <v>666.88099999999997</v>
      </c>
      <c r="P15" s="12">
        <f t="shared" si="7"/>
        <v>774.51600000000008</v>
      </c>
      <c r="Q15" s="14"/>
    </row>
    <row r="16" spans="2:17">
      <c r="B16" s="5" t="s">
        <v>38</v>
      </c>
      <c r="C16" s="11" t="s">
        <v>39</v>
      </c>
      <c r="D16" s="7">
        <f t="shared" si="6"/>
        <v>887.73199999999986</v>
      </c>
      <c r="E16" s="12">
        <f t="shared" ref="E16:P16" si="8">+E9*1%</f>
        <v>70.198000000000008</v>
      </c>
      <c r="F16" s="12">
        <f t="shared" si="8"/>
        <v>70.198000000000008</v>
      </c>
      <c r="G16" s="12">
        <f t="shared" si="8"/>
        <v>70.198000000000008</v>
      </c>
      <c r="H16" s="12">
        <f t="shared" si="8"/>
        <v>81.540000000000006</v>
      </c>
      <c r="I16" s="12">
        <f t="shared" si="8"/>
        <v>70.198000000000008</v>
      </c>
      <c r="J16" s="12">
        <f t="shared" si="8"/>
        <v>70.198000000000008</v>
      </c>
      <c r="K16" s="12">
        <f t="shared" si="8"/>
        <v>81.540000000000006</v>
      </c>
      <c r="L16" s="12">
        <f t="shared" si="8"/>
        <v>70.198000000000008</v>
      </c>
      <c r="M16" s="12">
        <f t="shared" si="8"/>
        <v>70.198000000000008</v>
      </c>
      <c r="N16" s="12">
        <f t="shared" si="8"/>
        <v>81.540000000000006</v>
      </c>
      <c r="O16" s="12">
        <f t="shared" si="8"/>
        <v>70.198000000000008</v>
      </c>
      <c r="P16" s="12">
        <f t="shared" si="8"/>
        <v>81.528000000000006</v>
      </c>
      <c r="Q16" s="14"/>
    </row>
    <row r="17" spans="2:17">
      <c r="B17" s="5" t="s">
        <v>40</v>
      </c>
      <c r="C17" s="11" t="s">
        <v>41</v>
      </c>
      <c r="D17" s="7">
        <f t="shared" si="6"/>
        <v>710.18560000000002</v>
      </c>
      <c r="E17" s="12">
        <f t="shared" ref="E17:O17" si="9">+E9*0.8%</f>
        <v>56.1584</v>
      </c>
      <c r="F17" s="12">
        <f t="shared" si="9"/>
        <v>56.1584</v>
      </c>
      <c r="G17" s="12">
        <f t="shared" si="9"/>
        <v>56.1584</v>
      </c>
      <c r="H17" s="12">
        <f t="shared" si="9"/>
        <v>65.231999999999999</v>
      </c>
      <c r="I17" s="12">
        <f t="shared" si="9"/>
        <v>56.1584</v>
      </c>
      <c r="J17" s="12">
        <f t="shared" si="9"/>
        <v>56.1584</v>
      </c>
      <c r="K17" s="12">
        <f t="shared" si="9"/>
        <v>65.231999999999999</v>
      </c>
      <c r="L17" s="12">
        <f t="shared" si="9"/>
        <v>56.1584</v>
      </c>
      <c r="M17" s="12">
        <f t="shared" si="9"/>
        <v>56.1584</v>
      </c>
      <c r="N17" s="12">
        <f t="shared" si="9"/>
        <v>65.231999999999999</v>
      </c>
      <c r="O17" s="12">
        <f t="shared" si="9"/>
        <v>56.1584</v>
      </c>
      <c r="P17" s="12">
        <f>+P9*0.8%</f>
        <v>65.222400000000007</v>
      </c>
      <c r="Q17" s="14"/>
    </row>
    <row r="18" spans="2:17">
      <c r="B18" s="5" t="s">
        <v>42</v>
      </c>
      <c r="C18" s="11" t="s">
        <v>43</v>
      </c>
      <c r="D18" s="7">
        <f t="shared" si="6"/>
        <v>177.54640000000001</v>
      </c>
      <c r="E18" s="12">
        <f>+E9*0.2%</f>
        <v>14.0396</v>
      </c>
      <c r="F18" s="12">
        <f t="shared" ref="F18:P18" si="10">+F9*0.2%</f>
        <v>14.0396</v>
      </c>
      <c r="G18" s="12">
        <f t="shared" si="10"/>
        <v>14.0396</v>
      </c>
      <c r="H18" s="12">
        <f t="shared" si="10"/>
        <v>16.308</v>
      </c>
      <c r="I18" s="12">
        <f t="shared" si="10"/>
        <v>14.0396</v>
      </c>
      <c r="J18" s="12">
        <f t="shared" si="10"/>
        <v>14.0396</v>
      </c>
      <c r="K18" s="12">
        <f t="shared" si="10"/>
        <v>16.308</v>
      </c>
      <c r="L18" s="12">
        <f t="shared" si="10"/>
        <v>14.0396</v>
      </c>
      <c r="M18" s="12">
        <f t="shared" si="10"/>
        <v>14.0396</v>
      </c>
      <c r="N18" s="12">
        <f t="shared" si="10"/>
        <v>16.308</v>
      </c>
      <c r="O18" s="12">
        <f t="shared" si="10"/>
        <v>14.0396</v>
      </c>
      <c r="P18" s="12">
        <f t="shared" si="10"/>
        <v>16.305600000000002</v>
      </c>
      <c r="Q18" s="14"/>
    </row>
    <row r="19" spans="2:17">
      <c r="B19" s="5" t="s">
        <v>44</v>
      </c>
      <c r="C19" s="11" t="s">
        <v>45</v>
      </c>
      <c r="D19" s="7">
        <f t="shared" si="6"/>
        <v>1775.4639999999997</v>
      </c>
      <c r="E19" s="12">
        <f>+E9*2%</f>
        <v>140.39600000000002</v>
      </c>
      <c r="F19" s="12">
        <f t="shared" ref="F19:P19" si="11">+F9*2%</f>
        <v>140.39600000000002</v>
      </c>
      <c r="G19" s="12">
        <f t="shared" si="11"/>
        <v>140.39600000000002</v>
      </c>
      <c r="H19" s="12">
        <f t="shared" si="11"/>
        <v>163.08000000000001</v>
      </c>
      <c r="I19" s="12">
        <f t="shared" si="11"/>
        <v>140.39600000000002</v>
      </c>
      <c r="J19" s="12">
        <f t="shared" si="11"/>
        <v>140.39600000000002</v>
      </c>
      <c r="K19" s="12">
        <f t="shared" si="11"/>
        <v>163.08000000000001</v>
      </c>
      <c r="L19" s="12">
        <f t="shared" si="11"/>
        <v>140.39600000000002</v>
      </c>
      <c r="M19" s="12">
        <f t="shared" si="11"/>
        <v>140.39600000000002</v>
      </c>
      <c r="N19" s="12">
        <f t="shared" si="11"/>
        <v>163.08000000000001</v>
      </c>
      <c r="O19" s="12">
        <f t="shared" si="11"/>
        <v>140.39600000000002</v>
      </c>
      <c r="P19" s="12">
        <f t="shared" si="11"/>
        <v>163.05600000000001</v>
      </c>
      <c r="Q19" s="14"/>
    </row>
    <row r="20" spans="2:17" s="10" customFormat="1" ht="22.5">
      <c r="B20" s="8" t="s">
        <v>46</v>
      </c>
      <c r="C20" s="9" t="s">
        <v>47</v>
      </c>
      <c r="D20" s="7">
        <f t="shared" si="6"/>
        <v>2469.8000000000002</v>
      </c>
      <c r="E20" s="7">
        <f>+E21+E22+E23+E24+E25</f>
        <v>392.70000000000005</v>
      </c>
      <c r="F20" s="7">
        <f t="shared" ref="F20:P20" si="12">+F21+F22+F23+F24+F25</f>
        <v>354</v>
      </c>
      <c r="G20" s="7">
        <f t="shared" si="12"/>
        <v>392.70000000000005</v>
      </c>
      <c r="H20" s="7">
        <f t="shared" si="12"/>
        <v>354</v>
      </c>
      <c r="I20" s="7">
        <f t="shared" si="12"/>
        <v>122</v>
      </c>
      <c r="J20" s="7">
        <f t="shared" si="12"/>
        <v>122</v>
      </c>
      <c r="K20" s="7">
        <f t="shared" si="12"/>
        <v>122</v>
      </c>
      <c r="L20" s="7">
        <f t="shared" si="12"/>
        <v>122</v>
      </c>
      <c r="M20" s="7">
        <f t="shared" si="12"/>
        <v>122</v>
      </c>
      <c r="N20" s="7">
        <f t="shared" si="12"/>
        <v>122</v>
      </c>
      <c r="O20" s="7">
        <f t="shared" si="12"/>
        <v>122</v>
      </c>
      <c r="P20" s="7">
        <f t="shared" si="12"/>
        <v>122.39999999999999</v>
      </c>
    </row>
    <row r="21" spans="2:17">
      <c r="B21" s="5" t="s">
        <v>48</v>
      </c>
      <c r="C21" s="11" t="s">
        <v>49</v>
      </c>
      <c r="D21" s="7">
        <f t="shared" si="6"/>
        <v>541.4</v>
      </c>
      <c r="E21" s="12">
        <v>270.7</v>
      </c>
      <c r="F21" s="12"/>
      <c r="G21" s="12">
        <v>270.7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2:17">
      <c r="B22" s="5" t="s">
        <v>50</v>
      </c>
      <c r="C22" s="11" t="s">
        <v>51</v>
      </c>
      <c r="D22" s="7">
        <f t="shared" si="6"/>
        <v>844.99999999999989</v>
      </c>
      <c r="E22" s="12">
        <v>70.400000000000006</v>
      </c>
      <c r="F22" s="12">
        <v>70.400000000000006</v>
      </c>
      <c r="G22" s="12">
        <v>70.400000000000006</v>
      </c>
      <c r="H22" s="12">
        <v>70.400000000000006</v>
      </c>
      <c r="I22" s="12">
        <v>70.400000000000006</v>
      </c>
      <c r="J22" s="12">
        <v>70.400000000000006</v>
      </c>
      <c r="K22" s="12">
        <v>70.400000000000006</v>
      </c>
      <c r="L22" s="12">
        <v>70.400000000000006</v>
      </c>
      <c r="M22" s="12">
        <v>70.400000000000006</v>
      </c>
      <c r="N22" s="12">
        <v>70.400000000000006</v>
      </c>
      <c r="O22" s="12">
        <v>70.400000000000006</v>
      </c>
      <c r="P22" s="12">
        <v>70.599999999999994</v>
      </c>
    </row>
    <row r="23" spans="2:17" ht="22.5">
      <c r="B23" s="5" t="s">
        <v>52</v>
      </c>
      <c r="C23" s="11" t="s">
        <v>53</v>
      </c>
      <c r="D23" s="7">
        <f t="shared" si="6"/>
        <v>619.40000000000009</v>
      </c>
      <c r="E23" s="12">
        <v>51.6</v>
      </c>
      <c r="F23" s="12">
        <v>51.6</v>
      </c>
      <c r="G23" s="12">
        <v>51.6</v>
      </c>
      <c r="H23" s="12">
        <v>51.6</v>
      </c>
      <c r="I23" s="12">
        <v>51.6</v>
      </c>
      <c r="J23" s="12">
        <v>51.6</v>
      </c>
      <c r="K23" s="12">
        <v>51.6</v>
      </c>
      <c r="L23" s="12">
        <v>51.6</v>
      </c>
      <c r="M23" s="12">
        <v>51.6</v>
      </c>
      <c r="N23" s="12">
        <v>51.6</v>
      </c>
      <c r="O23" s="12">
        <v>51.6</v>
      </c>
      <c r="P23" s="12">
        <v>51.8</v>
      </c>
    </row>
    <row r="24" spans="2:17">
      <c r="B24" s="5" t="s">
        <v>54</v>
      </c>
      <c r="C24" s="11" t="s">
        <v>55</v>
      </c>
      <c r="D24" s="7">
        <f t="shared" si="6"/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17" ht="19.5" customHeight="1">
      <c r="B25" s="5" t="s">
        <v>56</v>
      </c>
      <c r="C25" s="11" t="s">
        <v>57</v>
      </c>
      <c r="D25" s="7">
        <f t="shared" si="6"/>
        <v>464</v>
      </c>
      <c r="E25" s="12"/>
      <c r="F25" s="12">
        <v>232</v>
      </c>
      <c r="G25" s="12"/>
      <c r="H25" s="12">
        <v>232</v>
      </c>
      <c r="I25" s="12"/>
      <c r="J25" s="12"/>
      <c r="K25" s="12"/>
      <c r="L25" s="12"/>
      <c r="M25" s="12"/>
      <c r="N25" s="12"/>
      <c r="O25" s="12"/>
      <c r="P25" s="12"/>
    </row>
    <row r="26" spans="2:17" s="10" customFormat="1" ht="22.5">
      <c r="B26" s="8" t="s">
        <v>58</v>
      </c>
      <c r="C26" s="9" t="s">
        <v>59</v>
      </c>
      <c r="D26" s="7">
        <f t="shared" si="6"/>
        <v>127.4</v>
      </c>
      <c r="E26" s="7">
        <f>+E27</f>
        <v>127.4</v>
      </c>
      <c r="F26" s="7">
        <f t="shared" ref="F26:P26" si="13">+F27</f>
        <v>0</v>
      </c>
      <c r="G26" s="7">
        <f t="shared" si="13"/>
        <v>0</v>
      </c>
      <c r="H26" s="7">
        <f t="shared" si="13"/>
        <v>0</v>
      </c>
      <c r="I26" s="7">
        <f t="shared" si="13"/>
        <v>0</v>
      </c>
      <c r="J26" s="7">
        <f t="shared" si="13"/>
        <v>0</v>
      </c>
      <c r="K26" s="7">
        <f t="shared" si="13"/>
        <v>0</v>
      </c>
      <c r="L26" s="7">
        <f t="shared" si="13"/>
        <v>0</v>
      </c>
      <c r="M26" s="7">
        <f t="shared" si="13"/>
        <v>0</v>
      </c>
      <c r="N26" s="7">
        <f t="shared" si="13"/>
        <v>0</v>
      </c>
      <c r="O26" s="7">
        <f t="shared" si="13"/>
        <v>0</v>
      </c>
      <c r="P26" s="7">
        <f t="shared" si="13"/>
        <v>0</v>
      </c>
    </row>
    <row r="27" spans="2:17">
      <c r="B27" s="5" t="s">
        <v>60</v>
      </c>
      <c r="C27" s="11" t="s">
        <v>61</v>
      </c>
      <c r="D27" s="12">
        <f t="shared" si="6"/>
        <v>127.4</v>
      </c>
      <c r="E27" s="12">
        <v>127.4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2:17" s="10" customFormat="1">
      <c r="B28" s="8" t="s">
        <v>62</v>
      </c>
      <c r="C28" s="9" t="s">
        <v>63</v>
      </c>
      <c r="D28" s="7">
        <f>+E28+F28+G28+H28+I28+J28+K28+L28+M28+N28+O28+P28</f>
        <v>0</v>
      </c>
      <c r="E28" s="7">
        <f>+E29</f>
        <v>0</v>
      </c>
      <c r="F28" s="7">
        <f t="shared" ref="F28:P28" si="14">+F29</f>
        <v>0</v>
      </c>
      <c r="G28" s="7">
        <f t="shared" si="14"/>
        <v>0</v>
      </c>
      <c r="H28" s="7">
        <f t="shared" si="14"/>
        <v>0</v>
      </c>
      <c r="I28" s="7">
        <f t="shared" si="14"/>
        <v>0</v>
      </c>
      <c r="J28" s="7">
        <f t="shared" si="14"/>
        <v>0</v>
      </c>
      <c r="K28" s="7">
        <f t="shared" si="14"/>
        <v>0</v>
      </c>
      <c r="L28" s="7">
        <f t="shared" si="14"/>
        <v>0</v>
      </c>
      <c r="M28" s="7">
        <f t="shared" si="14"/>
        <v>0</v>
      </c>
      <c r="N28" s="7">
        <f t="shared" si="14"/>
        <v>0</v>
      </c>
      <c r="O28" s="7">
        <f t="shared" si="14"/>
        <v>0</v>
      </c>
      <c r="P28" s="7">
        <f t="shared" si="14"/>
        <v>0</v>
      </c>
    </row>
    <row r="29" spans="2:17">
      <c r="B29" s="5" t="s">
        <v>64</v>
      </c>
      <c r="C29" s="11" t="s">
        <v>65</v>
      </c>
      <c r="D29" s="12">
        <f>+E29+F29+G29+H29+I29+J29+K29+L29+M29+N29+O29+P29</f>
        <v>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2:17" s="10" customFormat="1" ht="22.5">
      <c r="B30" s="8" t="s">
        <v>66</v>
      </c>
      <c r="C30" s="9" t="s">
        <v>67</v>
      </c>
      <c r="D30" s="7">
        <f>+E30+F30+G30+H30+I30+J30+K30+L30+M30+N30+O30+P30</f>
        <v>1986.2</v>
      </c>
      <c r="E30" s="7">
        <f>+E31+E34+E35+E36+E37+E38+E39</f>
        <v>638</v>
      </c>
      <c r="F30" s="7">
        <f t="shared" ref="F30:P30" si="15">+F31+F34+F35+F36+F37+F38+F39</f>
        <v>0</v>
      </c>
      <c r="G30" s="7">
        <f t="shared" si="15"/>
        <v>269.60000000000002</v>
      </c>
      <c r="H30" s="7">
        <f t="shared" si="15"/>
        <v>0</v>
      </c>
      <c r="I30" s="7">
        <f t="shared" si="15"/>
        <v>269.60000000000002</v>
      </c>
      <c r="J30" s="7">
        <f t="shared" si="15"/>
        <v>0</v>
      </c>
      <c r="K30" s="7">
        <f t="shared" si="15"/>
        <v>269.60000000000002</v>
      </c>
      <c r="L30" s="7">
        <f t="shared" si="15"/>
        <v>0</v>
      </c>
      <c r="M30" s="7">
        <f t="shared" si="15"/>
        <v>269.60000000000002</v>
      </c>
      <c r="N30" s="7">
        <f t="shared" si="15"/>
        <v>0</v>
      </c>
      <c r="O30" s="7">
        <f t="shared" si="15"/>
        <v>269.8</v>
      </c>
      <c r="P30" s="7">
        <f t="shared" si="15"/>
        <v>0</v>
      </c>
    </row>
    <row r="31" spans="2:17" ht="33.75">
      <c r="B31" s="8" t="s">
        <v>68</v>
      </c>
      <c r="C31" s="9" t="s">
        <v>69</v>
      </c>
      <c r="D31" s="15">
        <f>+E31+F31+G31+H31+I31+J31+K31+L31+M31+N31+O31+P31</f>
        <v>0</v>
      </c>
      <c r="E31" s="15">
        <f>+E32+E33</f>
        <v>0</v>
      </c>
      <c r="F31" s="15">
        <f t="shared" ref="F31:P31" si="16">+F32+F33</f>
        <v>0</v>
      </c>
      <c r="G31" s="15">
        <f t="shared" si="16"/>
        <v>0</v>
      </c>
      <c r="H31" s="15">
        <f t="shared" si="16"/>
        <v>0</v>
      </c>
      <c r="I31" s="15">
        <f t="shared" si="16"/>
        <v>0</v>
      </c>
      <c r="J31" s="15">
        <f t="shared" si="16"/>
        <v>0</v>
      </c>
      <c r="K31" s="15">
        <f t="shared" si="16"/>
        <v>0</v>
      </c>
      <c r="L31" s="15">
        <f t="shared" si="16"/>
        <v>0</v>
      </c>
      <c r="M31" s="15">
        <f t="shared" si="16"/>
        <v>0</v>
      </c>
      <c r="N31" s="15">
        <f t="shared" si="16"/>
        <v>0</v>
      </c>
      <c r="O31" s="15">
        <f t="shared" si="16"/>
        <v>0</v>
      </c>
      <c r="P31" s="15">
        <f t="shared" si="16"/>
        <v>0</v>
      </c>
    </row>
    <row r="32" spans="2:17" ht="22.5">
      <c r="B32" s="5">
        <v>80205</v>
      </c>
      <c r="C32" s="16" t="s">
        <v>70</v>
      </c>
      <c r="D32" s="17">
        <f t="shared" si="6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2:19">
      <c r="B33" s="5">
        <v>80215</v>
      </c>
      <c r="C33" s="16" t="s">
        <v>71</v>
      </c>
      <c r="D33" s="17">
        <f t="shared" si="6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9" ht="20.25" customHeight="1">
      <c r="B34" s="5">
        <v>210802</v>
      </c>
      <c r="C34" s="16" t="s">
        <v>72</v>
      </c>
      <c r="D34" s="17">
        <f t="shared" si="6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9">
      <c r="B35" s="5" t="s">
        <v>73</v>
      </c>
      <c r="C35" s="11" t="s">
        <v>74</v>
      </c>
      <c r="D35" s="17">
        <f t="shared" si="6"/>
        <v>210</v>
      </c>
      <c r="E35" s="18">
        <v>210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9"/>
    </row>
    <row r="36" spans="2:19">
      <c r="B36" s="5" t="s">
        <v>75</v>
      </c>
      <c r="C36" s="11" t="s">
        <v>76</v>
      </c>
      <c r="D36" s="12">
        <f t="shared" si="6"/>
        <v>118.8</v>
      </c>
      <c r="E36" s="18">
        <v>118.8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9">
      <c r="B37" s="5" t="s">
        <v>77</v>
      </c>
      <c r="C37" s="11" t="s">
        <v>78</v>
      </c>
      <c r="D37" s="12">
        <f t="shared" si="6"/>
        <v>39.6</v>
      </c>
      <c r="E37" s="18">
        <v>39.6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9" ht="22.5">
      <c r="B38" s="5" t="s">
        <v>79</v>
      </c>
      <c r="C38" s="11" t="s">
        <v>80</v>
      </c>
      <c r="D38" s="12">
        <f t="shared" si="6"/>
        <v>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S38" s="14"/>
    </row>
    <row r="39" spans="2:19" ht="22.5">
      <c r="B39" s="5" t="s">
        <v>81</v>
      </c>
      <c r="C39" s="11" t="s">
        <v>82</v>
      </c>
      <c r="D39" s="12">
        <f t="shared" si="6"/>
        <v>1617.8</v>
      </c>
      <c r="E39" s="12">
        <v>269.60000000000002</v>
      </c>
      <c r="F39" s="12"/>
      <c r="G39" s="12">
        <v>269.60000000000002</v>
      </c>
      <c r="H39" s="12"/>
      <c r="I39" s="12">
        <v>269.60000000000002</v>
      </c>
      <c r="J39" s="12"/>
      <c r="K39" s="12">
        <v>269.60000000000002</v>
      </c>
      <c r="L39" s="12"/>
      <c r="M39" s="12">
        <v>269.60000000000002</v>
      </c>
      <c r="N39" s="12"/>
      <c r="O39" s="12">
        <v>269.8</v>
      </c>
      <c r="P39" s="12"/>
    </row>
    <row r="40" spans="2:19" s="10" customFormat="1" ht="22.5">
      <c r="B40" s="8" t="s">
        <v>83</v>
      </c>
      <c r="C40" s="9" t="s">
        <v>84</v>
      </c>
      <c r="D40" s="7">
        <f>+E40+F40+G40+H40+I40+J40+K40+L40+M40+N40+O40+P40</f>
        <v>303.5</v>
      </c>
      <c r="E40" s="7">
        <f>+E41+E42</f>
        <v>151.69999999999999</v>
      </c>
      <c r="F40" s="7">
        <f t="shared" ref="F40:P40" si="17">+F41+F42</f>
        <v>0</v>
      </c>
      <c r="G40" s="7">
        <f t="shared" si="17"/>
        <v>151.80000000000001</v>
      </c>
      <c r="H40" s="7">
        <f t="shared" si="17"/>
        <v>0</v>
      </c>
      <c r="I40" s="7">
        <f t="shared" si="17"/>
        <v>0</v>
      </c>
      <c r="J40" s="7">
        <f t="shared" si="17"/>
        <v>0</v>
      </c>
      <c r="K40" s="7">
        <f t="shared" si="17"/>
        <v>0</v>
      </c>
      <c r="L40" s="7">
        <f t="shared" si="17"/>
        <v>0</v>
      </c>
      <c r="M40" s="7">
        <f t="shared" si="17"/>
        <v>0</v>
      </c>
      <c r="N40" s="7">
        <f t="shared" si="17"/>
        <v>0</v>
      </c>
      <c r="O40" s="7">
        <f t="shared" si="17"/>
        <v>0</v>
      </c>
      <c r="P40" s="7">
        <f t="shared" si="17"/>
        <v>0</v>
      </c>
    </row>
    <row r="41" spans="2:19">
      <c r="B41" s="5"/>
      <c r="C41" s="11" t="s">
        <v>85</v>
      </c>
      <c r="D41" s="12">
        <f t="shared" si="6"/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19" ht="24.75" customHeight="1">
      <c r="B42" s="5" t="s">
        <v>86</v>
      </c>
      <c r="C42" s="11" t="s">
        <v>87</v>
      </c>
      <c r="D42" s="12">
        <f t="shared" si="6"/>
        <v>303.5</v>
      </c>
      <c r="E42" s="12">
        <v>151.69999999999999</v>
      </c>
      <c r="F42" s="12"/>
      <c r="G42" s="12">
        <v>151.80000000000001</v>
      </c>
      <c r="H42" s="12"/>
      <c r="I42" s="12"/>
      <c r="J42" s="12"/>
      <c r="K42" s="12"/>
      <c r="L42" s="12"/>
      <c r="M42" s="12"/>
      <c r="N42" s="12"/>
      <c r="O42" s="12"/>
      <c r="P42" s="12"/>
    </row>
    <row r="43" spans="2:19" s="10" customFormat="1">
      <c r="B43" s="8" t="s">
        <v>88</v>
      </c>
      <c r="C43" s="9" t="s">
        <v>89</v>
      </c>
      <c r="D43" s="7">
        <f t="shared" si="6"/>
        <v>246</v>
      </c>
      <c r="E43" s="7">
        <f>+E44+E46</f>
        <v>246</v>
      </c>
      <c r="F43" s="7">
        <f t="shared" ref="F43:P43" si="18">+F44+F46</f>
        <v>0</v>
      </c>
      <c r="G43" s="7">
        <f t="shared" si="18"/>
        <v>0</v>
      </c>
      <c r="H43" s="7">
        <f t="shared" si="18"/>
        <v>0</v>
      </c>
      <c r="I43" s="7">
        <f t="shared" si="18"/>
        <v>0</v>
      </c>
      <c r="J43" s="7">
        <f t="shared" si="18"/>
        <v>0</v>
      </c>
      <c r="K43" s="7">
        <f t="shared" si="18"/>
        <v>0</v>
      </c>
      <c r="L43" s="7">
        <f t="shared" si="18"/>
        <v>0</v>
      </c>
      <c r="M43" s="7">
        <f t="shared" si="18"/>
        <v>0</v>
      </c>
      <c r="N43" s="7">
        <f t="shared" si="18"/>
        <v>0</v>
      </c>
      <c r="O43" s="7">
        <f t="shared" si="18"/>
        <v>0</v>
      </c>
      <c r="P43" s="7">
        <f t="shared" si="18"/>
        <v>0</v>
      </c>
      <c r="S43" s="13"/>
    </row>
    <row r="44" spans="2:19">
      <c r="B44" s="5" t="s">
        <v>90</v>
      </c>
      <c r="C44" s="11" t="s">
        <v>91</v>
      </c>
      <c r="D44" s="12">
        <f t="shared" si="6"/>
        <v>0</v>
      </c>
      <c r="E44" s="12">
        <f>+E45</f>
        <v>0</v>
      </c>
      <c r="F44" s="12">
        <f t="shared" ref="F44:P44" si="19">+F45</f>
        <v>0</v>
      </c>
      <c r="G44" s="12">
        <f t="shared" si="19"/>
        <v>0</v>
      </c>
      <c r="H44" s="12">
        <f t="shared" si="19"/>
        <v>0</v>
      </c>
      <c r="I44" s="12">
        <f t="shared" si="19"/>
        <v>0</v>
      </c>
      <c r="J44" s="12">
        <f t="shared" si="19"/>
        <v>0</v>
      </c>
      <c r="K44" s="12">
        <f t="shared" si="19"/>
        <v>0</v>
      </c>
      <c r="L44" s="12">
        <f t="shared" si="19"/>
        <v>0</v>
      </c>
      <c r="M44" s="12">
        <f t="shared" si="19"/>
        <v>0</v>
      </c>
      <c r="N44" s="12">
        <f t="shared" si="19"/>
        <v>0</v>
      </c>
      <c r="O44" s="12">
        <f t="shared" si="19"/>
        <v>0</v>
      </c>
      <c r="P44" s="12">
        <f t="shared" si="19"/>
        <v>0</v>
      </c>
    </row>
    <row r="45" spans="2:19">
      <c r="B45" s="5" t="s">
        <v>92</v>
      </c>
      <c r="C45" s="11" t="s">
        <v>93</v>
      </c>
      <c r="D45" s="12">
        <f t="shared" si="6"/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S45" s="14"/>
    </row>
    <row r="46" spans="2:19" s="10" customFormat="1">
      <c r="B46" s="8" t="s">
        <v>94</v>
      </c>
      <c r="C46" s="9" t="s">
        <v>95</v>
      </c>
      <c r="D46" s="7">
        <f>+E46+F46+G46+H46+I46+J46+K46+L46+M46+N46+O46+P46</f>
        <v>246</v>
      </c>
      <c r="E46" s="7">
        <f>E47</f>
        <v>246</v>
      </c>
      <c r="F46" s="7">
        <f t="shared" ref="F46:P46" si="20">F47</f>
        <v>0</v>
      </c>
      <c r="G46" s="7">
        <f t="shared" si="20"/>
        <v>0</v>
      </c>
      <c r="H46" s="7">
        <f t="shared" si="20"/>
        <v>0</v>
      </c>
      <c r="I46" s="7">
        <f t="shared" si="20"/>
        <v>0</v>
      </c>
      <c r="J46" s="7">
        <f t="shared" si="20"/>
        <v>0</v>
      </c>
      <c r="K46" s="7">
        <f t="shared" si="20"/>
        <v>0</v>
      </c>
      <c r="L46" s="7">
        <f t="shared" si="20"/>
        <v>0</v>
      </c>
      <c r="M46" s="7">
        <f t="shared" si="20"/>
        <v>0</v>
      </c>
      <c r="N46" s="7">
        <f t="shared" si="20"/>
        <v>0</v>
      </c>
      <c r="O46" s="7">
        <f t="shared" si="20"/>
        <v>0</v>
      </c>
      <c r="P46" s="7">
        <f t="shared" si="20"/>
        <v>0</v>
      </c>
    </row>
    <row r="47" spans="2:19" ht="22.5">
      <c r="B47" s="5" t="s">
        <v>96</v>
      </c>
      <c r="C47" s="11" t="s">
        <v>97</v>
      </c>
      <c r="D47" s="12">
        <f>+E47+F47+G47+H47+I47+J47+K47+L47+M47+N47+O47+P47</f>
        <v>246</v>
      </c>
      <c r="E47" s="12">
        <v>246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9">
      <c r="B48" s="5" t="s">
        <v>98</v>
      </c>
      <c r="C48" s="11" t="s">
        <v>99</v>
      </c>
      <c r="D48" s="12">
        <f t="shared" ref="D48:D50" si="21">+E48+F48+G48+H48+I48+J48+K48+L48+M48+N48+O48+P48</f>
        <v>105890.48199999999</v>
      </c>
      <c r="E48" s="7">
        <f t="shared" ref="E48:P49" si="22">+E49+E81</f>
        <v>9523.273000000001</v>
      </c>
      <c r="F48" s="7">
        <f t="shared" si="22"/>
        <v>8321.473</v>
      </c>
      <c r="G48" s="7">
        <f t="shared" si="22"/>
        <v>8781.5730000000003</v>
      </c>
      <c r="H48" s="7">
        <f t="shared" si="22"/>
        <v>9608.7900000000009</v>
      </c>
      <c r="I48" s="7">
        <f t="shared" si="22"/>
        <v>8359.0730000000003</v>
      </c>
      <c r="J48" s="7">
        <f t="shared" si="22"/>
        <v>8089.473</v>
      </c>
      <c r="K48" s="7">
        <f t="shared" si="22"/>
        <v>9646.3900000000012</v>
      </c>
      <c r="L48" s="7">
        <f t="shared" si="22"/>
        <v>8089.473</v>
      </c>
      <c r="M48" s="7">
        <f t="shared" si="22"/>
        <v>8359.0730000000003</v>
      </c>
      <c r="N48" s="7">
        <f t="shared" si="22"/>
        <v>9376.7900000000009</v>
      </c>
      <c r="O48" s="7">
        <f t="shared" si="22"/>
        <v>8359.2729999999992</v>
      </c>
      <c r="P48" s="7">
        <f t="shared" si="22"/>
        <v>9375.8280000000013</v>
      </c>
    </row>
    <row r="49" spans="2:16">
      <c r="B49" s="5" t="s">
        <v>100</v>
      </c>
      <c r="C49" s="11" t="s">
        <v>101</v>
      </c>
      <c r="D49" s="12">
        <f t="shared" si="21"/>
        <v>105890.48199999999</v>
      </c>
      <c r="E49" s="7">
        <f t="shared" si="22"/>
        <v>9523.273000000001</v>
      </c>
      <c r="F49" s="7">
        <f t="shared" si="22"/>
        <v>8321.473</v>
      </c>
      <c r="G49" s="7">
        <f t="shared" si="22"/>
        <v>8781.5730000000003</v>
      </c>
      <c r="H49" s="7">
        <f t="shared" si="22"/>
        <v>9608.7900000000009</v>
      </c>
      <c r="I49" s="7">
        <f t="shared" si="22"/>
        <v>8359.0730000000003</v>
      </c>
      <c r="J49" s="7">
        <f t="shared" si="22"/>
        <v>8089.473</v>
      </c>
      <c r="K49" s="7">
        <f t="shared" si="22"/>
        <v>9646.3900000000012</v>
      </c>
      <c r="L49" s="7">
        <f t="shared" si="22"/>
        <v>8089.473</v>
      </c>
      <c r="M49" s="7">
        <f t="shared" si="22"/>
        <v>8359.0730000000003</v>
      </c>
      <c r="N49" s="7">
        <f t="shared" si="22"/>
        <v>9376.7900000000009</v>
      </c>
      <c r="O49" s="7">
        <f t="shared" si="22"/>
        <v>8359.2729999999992</v>
      </c>
      <c r="P49" s="7">
        <f t="shared" si="22"/>
        <v>9375.8280000000013</v>
      </c>
    </row>
    <row r="50" spans="2:16">
      <c r="B50" s="5" t="s">
        <v>102</v>
      </c>
      <c r="C50" s="11" t="s">
        <v>103</v>
      </c>
      <c r="D50" s="12">
        <f t="shared" si="21"/>
        <v>105890.48199999999</v>
      </c>
      <c r="E50" s="7">
        <f>+E6</f>
        <v>9523.273000000001</v>
      </c>
      <c r="F50" s="7">
        <f t="shared" ref="F50:P50" si="23">+F6</f>
        <v>8321.473</v>
      </c>
      <c r="G50" s="7">
        <f t="shared" si="23"/>
        <v>8781.5730000000003</v>
      </c>
      <c r="H50" s="7">
        <f t="shared" si="23"/>
        <v>9608.7900000000009</v>
      </c>
      <c r="I50" s="7">
        <f t="shared" si="23"/>
        <v>8359.0730000000003</v>
      </c>
      <c r="J50" s="7">
        <f t="shared" si="23"/>
        <v>8089.473</v>
      </c>
      <c r="K50" s="7">
        <f t="shared" si="23"/>
        <v>9646.3900000000012</v>
      </c>
      <c r="L50" s="7">
        <f t="shared" si="23"/>
        <v>8089.473</v>
      </c>
      <c r="M50" s="7">
        <f t="shared" si="23"/>
        <v>8359.0730000000003</v>
      </c>
      <c r="N50" s="7">
        <f t="shared" si="23"/>
        <v>9376.7900000000009</v>
      </c>
      <c r="O50" s="7">
        <f t="shared" si="23"/>
        <v>8359.2729999999992</v>
      </c>
      <c r="P50" s="7">
        <f t="shared" si="23"/>
        <v>9375.8280000000013</v>
      </c>
    </row>
    <row r="51" spans="2:16" ht="22.5">
      <c r="B51" s="5" t="s">
        <v>104</v>
      </c>
      <c r="C51" s="11" t="s">
        <v>105</v>
      </c>
      <c r="D51" s="12">
        <v>1</v>
      </c>
      <c r="E51" s="12">
        <v>1</v>
      </c>
      <c r="F51" s="12">
        <v>1</v>
      </c>
      <c r="G51" s="12">
        <v>1</v>
      </c>
      <c r="H51" s="12">
        <v>1</v>
      </c>
      <c r="I51" s="12">
        <v>1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</row>
    <row r="52" spans="2:16">
      <c r="B52" s="5" t="s">
        <v>106</v>
      </c>
      <c r="C52" s="11" t="s">
        <v>107</v>
      </c>
      <c r="D52" s="12">
        <v>1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</row>
    <row r="53" spans="2:16">
      <c r="B53" s="5" t="s">
        <v>108</v>
      </c>
      <c r="C53" s="11" t="s">
        <v>109</v>
      </c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</row>
    <row r="54" spans="2:16">
      <c r="B54" s="5" t="s">
        <v>110</v>
      </c>
      <c r="C54" s="11" t="s">
        <v>111</v>
      </c>
      <c r="D54" s="12">
        <f>+D55+D56+D57</f>
        <v>6</v>
      </c>
      <c r="E54" s="12">
        <f>+E55+E56+E57</f>
        <v>6</v>
      </c>
      <c r="F54" s="12">
        <f t="shared" ref="F54:P54" si="24">+F55+F56+F57</f>
        <v>6</v>
      </c>
      <c r="G54" s="12">
        <f t="shared" si="24"/>
        <v>6</v>
      </c>
      <c r="H54" s="12">
        <f t="shared" si="24"/>
        <v>6</v>
      </c>
      <c r="I54" s="12">
        <f t="shared" si="24"/>
        <v>6</v>
      </c>
      <c r="J54" s="12">
        <f t="shared" si="24"/>
        <v>6</v>
      </c>
      <c r="K54" s="12">
        <f t="shared" si="24"/>
        <v>6</v>
      </c>
      <c r="L54" s="12">
        <f t="shared" si="24"/>
        <v>6</v>
      </c>
      <c r="M54" s="12">
        <f t="shared" si="24"/>
        <v>6</v>
      </c>
      <c r="N54" s="12">
        <f t="shared" si="24"/>
        <v>6</v>
      </c>
      <c r="O54" s="12">
        <f t="shared" si="24"/>
        <v>6</v>
      </c>
      <c r="P54" s="12">
        <f t="shared" si="24"/>
        <v>6</v>
      </c>
    </row>
    <row r="55" spans="2:16">
      <c r="B55" s="5" t="s">
        <v>112</v>
      </c>
      <c r="C55" s="11" t="s">
        <v>113</v>
      </c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</row>
    <row r="56" spans="2:16">
      <c r="B56" s="5" t="s">
        <v>114</v>
      </c>
      <c r="C56" s="11" t="s">
        <v>115</v>
      </c>
      <c r="D56" s="12">
        <v>4</v>
      </c>
      <c r="E56" s="12">
        <v>4</v>
      </c>
      <c r="F56" s="12">
        <v>4</v>
      </c>
      <c r="G56" s="12">
        <v>4</v>
      </c>
      <c r="H56" s="12">
        <v>4</v>
      </c>
      <c r="I56" s="12">
        <v>4</v>
      </c>
      <c r="J56" s="12">
        <v>4</v>
      </c>
      <c r="K56" s="12">
        <v>4</v>
      </c>
      <c r="L56" s="12">
        <v>4</v>
      </c>
      <c r="M56" s="12">
        <v>4</v>
      </c>
      <c r="N56" s="12">
        <v>4</v>
      </c>
      <c r="O56" s="12">
        <v>4</v>
      </c>
      <c r="P56" s="12">
        <v>4</v>
      </c>
    </row>
    <row r="57" spans="2:16">
      <c r="B57" s="5" t="s">
        <v>116</v>
      </c>
      <c r="C57" s="11" t="s">
        <v>117</v>
      </c>
      <c r="D57" s="12">
        <v>1</v>
      </c>
      <c r="E57" s="12">
        <v>1</v>
      </c>
      <c r="F57" s="12">
        <v>1</v>
      </c>
      <c r="G57" s="12">
        <v>1</v>
      </c>
      <c r="H57" s="12">
        <v>1</v>
      </c>
      <c r="I57" s="12">
        <v>1</v>
      </c>
      <c r="J57" s="12">
        <v>1</v>
      </c>
      <c r="K57" s="12">
        <v>1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</row>
    <row r="58" spans="2:16">
      <c r="B58" s="5" t="s">
        <v>118</v>
      </c>
      <c r="C58" s="11" t="s">
        <v>119</v>
      </c>
      <c r="D58" s="12">
        <f>+D59+D60</f>
        <v>6</v>
      </c>
      <c r="E58" s="12">
        <f>+E59+E60</f>
        <v>6</v>
      </c>
      <c r="F58" s="12">
        <f t="shared" ref="F58:P58" si="25">+F59+F60</f>
        <v>6</v>
      </c>
      <c r="G58" s="12">
        <f t="shared" si="25"/>
        <v>6</v>
      </c>
      <c r="H58" s="12">
        <f t="shared" si="25"/>
        <v>6</v>
      </c>
      <c r="I58" s="12">
        <f t="shared" si="25"/>
        <v>6</v>
      </c>
      <c r="J58" s="12">
        <f t="shared" si="25"/>
        <v>6</v>
      </c>
      <c r="K58" s="12">
        <f t="shared" si="25"/>
        <v>6</v>
      </c>
      <c r="L58" s="12">
        <f t="shared" si="25"/>
        <v>6</v>
      </c>
      <c r="M58" s="12">
        <f t="shared" si="25"/>
        <v>6</v>
      </c>
      <c r="N58" s="12">
        <f t="shared" si="25"/>
        <v>6</v>
      </c>
      <c r="O58" s="12">
        <f t="shared" si="25"/>
        <v>6</v>
      </c>
      <c r="P58" s="12">
        <f t="shared" si="25"/>
        <v>6</v>
      </c>
    </row>
    <row r="59" spans="2:16">
      <c r="B59" s="5" t="s">
        <v>120</v>
      </c>
      <c r="C59" s="20" t="s">
        <v>121</v>
      </c>
      <c r="D59" s="12">
        <v>5</v>
      </c>
      <c r="E59" s="12">
        <v>5</v>
      </c>
      <c r="F59" s="12">
        <v>5</v>
      </c>
      <c r="G59" s="12">
        <v>5</v>
      </c>
      <c r="H59" s="12">
        <v>5</v>
      </c>
      <c r="I59" s="12">
        <v>5</v>
      </c>
      <c r="J59" s="12">
        <v>5</v>
      </c>
      <c r="K59" s="12">
        <v>5</v>
      </c>
      <c r="L59" s="12">
        <v>5</v>
      </c>
      <c r="M59" s="12">
        <v>5</v>
      </c>
      <c r="N59" s="12">
        <v>5</v>
      </c>
      <c r="O59" s="12">
        <v>5</v>
      </c>
      <c r="P59" s="12">
        <v>5</v>
      </c>
    </row>
    <row r="60" spans="2:16">
      <c r="B60" s="5" t="s">
        <v>122</v>
      </c>
      <c r="C60" s="21" t="s">
        <v>123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</row>
    <row r="61" spans="2:16">
      <c r="B61" s="5">
        <v>48</v>
      </c>
      <c r="C61" s="21" t="s">
        <v>124</v>
      </c>
      <c r="D61" s="12">
        <f>+D58</f>
        <v>6</v>
      </c>
      <c r="E61" s="12">
        <f t="shared" ref="E61:P61" si="26">+E58</f>
        <v>6</v>
      </c>
      <c r="F61" s="12">
        <f t="shared" si="26"/>
        <v>6</v>
      </c>
      <c r="G61" s="12">
        <f t="shared" si="26"/>
        <v>6</v>
      </c>
      <c r="H61" s="12">
        <f t="shared" si="26"/>
        <v>6</v>
      </c>
      <c r="I61" s="12">
        <f t="shared" si="26"/>
        <v>6</v>
      </c>
      <c r="J61" s="12">
        <f t="shared" si="26"/>
        <v>6</v>
      </c>
      <c r="K61" s="12">
        <f t="shared" si="26"/>
        <v>6</v>
      </c>
      <c r="L61" s="12">
        <f t="shared" si="26"/>
        <v>6</v>
      </c>
      <c r="M61" s="12">
        <f t="shared" si="26"/>
        <v>6</v>
      </c>
      <c r="N61" s="12">
        <f t="shared" si="26"/>
        <v>6</v>
      </c>
      <c r="O61" s="12">
        <f t="shared" si="26"/>
        <v>6</v>
      </c>
      <c r="P61" s="12">
        <f t="shared" si="26"/>
        <v>6</v>
      </c>
    </row>
    <row r="62" spans="2:16">
      <c r="B62" s="22"/>
      <c r="C62" s="22" t="s">
        <v>125</v>
      </c>
      <c r="D62" s="12">
        <f>+D61</f>
        <v>6</v>
      </c>
      <c r="E62" s="12">
        <f t="shared" ref="E62:P62" si="27">+E61</f>
        <v>6</v>
      </c>
      <c r="F62" s="12">
        <f t="shared" si="27"/>
        <v>6</v>
      </c>
      <c r="G62" s="12">
        <f t="shared" si="27"/>
        <v>6</v>
      </c>
      <c r="H62" s="12">
        <f t="shared" si="27"/>
        <v>6</v>
      </c>
      <c r="I62" s="12">
        <f t="shared" si="27"/>
        <v>6</v>
      </c>
      <c r="J62" s="12">
        <f t="shared" si="27"/>
        <v>6</v>
      </c>
      <c r="K62" s="12">
        <f t="shared" si="27"/>
        <v>6</v>
      </c>
      <c r="L62" s="12">
        <f t="shared" si="27"/>
        <v>6</v>
      </c>
      <c r="M62" s="12">
        <f t="shared" si="27"/>
        <v>6</v>
      </c>
      <c r="N62" s="12">
        <f t="shared" si="27"/>
        <v>6</v>
      </c>
      <c r="O62" s="12">
        <f t="shared" si="27"/>
        <v>6</v>
      </c>
      <c r="P62" s="12">
        <f t="shared" si="27"/>
        <v>6</v>
      </c>
    </row>
    <row r="63" spans="2:16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>
      <c r="D64" s="14"/>
    </row>
    <row r="66" spans="4:16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4:16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</sheetData>
  <mergeCells count="2">
    <mergeCell ref="O1:P1"/>
    <mergeCell ref="B2:P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Bulganchimeg</dc:creator>
  <cp:lastModifiedBy>97699048825</cp:lastModifiedBy>
  <cp:lastPrinted>2021-01-06T04:51:07Z</cp:lastPrinted>
  <dcterms:created xsi:type="dcterms:W3CDTF">2015-06-05T18:17:20Z</dcterms:created>
  <dcterms:modified xsi:type="dcterms:W3CDTF">2021-01-06T04:52:57Z</dcterms:modified>
</cp:coreProperties>
</file>