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DINAMIK\"/>
    </mc:Choice>
  </mc:AlternateContent>
  <bookViews>
    <workbookView xWindow="360" yWindow="15" windowWidth="9720" windowHeight="6105" firstSheet="1" activeTab="1"/>
  </bookViews>
  <sheets>
    <sheet name="НБ динамик тооцоо" sheetId="1" r:id="rId1"/>
    <sheet name="dinamik" sheetId="2" r:id="rId2"/>
  </sheets>
  <calcPr calcId="152511"/>
</workbook>
</file>

<file path=xl/calcChain.xml><?xml version="1.0" encoding="utf-8"?>
<calcChain xmlns="http://schemas.openxmlformats.org/spreadsheetml/2006/main">
  <c r="AK8" i="2" l="1"/>
  <c r="AJ23" i="2" l="1"/>
  <c r="Q9" i="1" l="1"/>
  <c r="AC29" i="1" s="1"/>
  <c r="Q10" i="1"/>
  <c r="M9" i="1"/>
  <c r="M10" i="1"/>
  <c r="N9" i="1"/>
  <c r="N65" i="1" s="1"/>
  <c r="N10" i="1"/>
  <c r="O9" i="1"/>
  <c r="O10" i="1"/>
  <c r="P9" i="1"/>
  <c r="AB29" i="1" s="1"/>
  <c r="P10" i="1"/>
  <c r="L9" i="1"/>
  <c r="L10" i="1"/>
  <c r="N46" i="1"/>
  <c r="Z11" i="1" s="1"/>
  <c r="B11" i="1"/>
  <c r="M12" i="1"/>
  <c r="M13" i="1"/>
  <c r="M20" i="1"/>
  <c r="M39" i="1"/>
  <c r="M58" i="1"/>
  <c r="M59" i="1"/>
  <c r="M62" i="1"/>
  <c r="N12" i="1"/>
  <c r="N13" i="1"/>
  <c r="N20" i="1"/>
  <c r="N39" i="1"/>
  <c r="Z32" i="1" s="1"/>
  <c r="N58" i="1"/>
  <c r="N59" i="1"/>
  <c r="N62" i="1"/>
  <c r="O12" i="1"/>
  <c r="O13" i="1"/>
  <c r="O20" i="1"/>
  <c r="O39" i="1"/>
  <c r="AA32" i="1" s="1"/>
  <c r="O58" i="1"/>
  <c r="O59" i="1"/>
  <c r="O62" i="1"/>
  <c r="P12" i="1"/>
  <c r="AB17" i="1" s="1"/>
  <c r="P13" i="1"/>
  <c r="P20" i="1"/>
  <c r="P39" i="1"/>
  <c r="AB32" i="1" s="1"/>
  <c r="P58" i="1"/>
  <c r="P59" i="1"/>
  <c r="P62" i="1"/>
  <c r="Q12" i="1"/>
  <c r="Q13" i="1"/>
  <c r="AC17" i="1" s="1"/>
  <c r="Q20" i="1"/>
  <c r="AC32" i="1" s="1"/>
  <c r="Q39" i="1"/>
  <c r="Q58" i="1"/>
  <c r="Q59" i="1"/>
  <c r="Q62" i="1"/>
  <c r="L12" i="1"/>
  <c r="L13" i="1"/>
  <c r="X17" i="1" s="1"/>
  <c r="L20" i="1"/>
  <c r="X32" i="1" s="1"/>
  <c r="L39" i="1"/>
  <c r="L58" i="1"/>
  <c r="L59" i="1"/>
  <c r="L62" i="1"/>
  <c r="M60" i="1"/>
  <c r="M61" i="1"/>
  <c r="M63" i="1"/>
  <c r="Y17" i="1" s="1"/>
  <c r="M52" i="1"/>
  <c r="M53" i="1"/>
  <c r="M55" i="1"/>
  <c r="M50" i="1"/>
  <c r="Y29" i="1" s="1"/>
  <c r="M51" i="1"/>
  <c r="M49" i="1"/>
  <c r="M46" i="1"/>
  <c r="Y11" i="1" s="1"/>
  <c r="Y10" i="1" s="1"/>
  <c r="M43" i="1"/>
  <c r="Y13" i="1"/>
  <c r="M36" i="1"/>
  <c r="M37" i="1"/>
  <c r="M38" i="1"/>
  <c r="M40" i="1"/>
  <c r="M41" i="1"/>
  <c r="Y32" i="1"/>
  <c r="M35" i="1"/>
  <c r="M31" i="1"/>
  <c r="Y30" i="1" s="1"/>
  <c r="M32" i="1"/>
  <c r="M30" i="1"/>
  <c r="M17" i="1"/>
  <c r="Y22" i="1" s="1"/>
  <c r="M18" i="1"/>
  <c r="M19" i="1"/>
  <c r="Y23" i="1" s="1"/>
  <c r="M21" i="1"/>
  <c r="M22" i="1"/>
  <c r="M23" i="1"/>
  <c r="M24" i="1"/>
  <c r="M25" i="1"/>
  <c r="M26" i="1"/>
  <c r="M27" i="1"/>
  <c r="Y21" i="1"/>
  <c r="M28" i="1"/>
  <c r="M16" i="1"/>
  <c r="M11" i="1"/>
  <c r="M14" i="1"/>
  <c r="L11" i="1"/>
  <c r="X27" i="1"/>
  <c r="M47" i="1"/>
  <c r="Y12" i="1" s="1"/>
  <c r="N43" i="1"/>
  <c r="Z13" i="1"/>
  <c r="N47" i="1"/>
  <c r="Z12" i="1" s="1"/>
  <c r="N16" i="1"/>
  <c r="N17" i="1"/>
  <c r="N18" i="1"/>
  <c r="N19" i="1"/>
  <c r="Z23" i="1" s="1"/>
  <c r="N21" i="1"/>
  <c r="N22" i="1"/>
  <c r="N23" i="1"/>
  <c r="N24" i="1"/>
  <c r="N25" i="1"/>
  <c r="N26" i="1"/>
  <c r="N27" i="1"/>
  <c r="Z21" i="1"/>
  <c r="N28" i="1"/>
  <c r="Z24" i="1" s="1"/>
  <c r="N35" i="1"/>
  <c r="N36" i="1"/>
  <c r="N37" i="1"/>
  <c r="N38" i="1"/>
  <c r="Z22" i="1" s="1"/>
  <c r="N40" i="1"/>
  <c r="N41" i="1"/>
  <c r="N14" i="1"/>
  <c r="N11" i="1"/>
  <c r="Z27" i="1"/>
  <c r="N49" i="1"/>
  <c r="Z29" i="1"/>
  <c r="N50" i="1"/>
  <c r="N52" i="1"/>
  <c r="N53" i="1"/>
  <c r="N55" i="1"/>
  <c r="N60" i="1"/>
  <c r="N61" i="1"/>
  <c r="N63" i="1"/>
  <c r="Z17" i="1" s="1"/>
  <c r="N30" i="1"/>
  <c r="N31" i="1"/>
  <c r="N32" i="1"/>
  <c r="Z30" i="1"/>
  <c r="O43" i="1"/>
  <c r="AA13" i="1"/>
  <c r="O46" i="1"/>
  <c r="AA11" i="1"/>
  <c r="AA10" i="1" s="1"/>
  <c r="O47" i="1"/>
  <c r="AA12" i="1"/>
  <c r="O16" i="1"/>
  <c r="AA24" i="1" s="1"/>
  <c r="O17" i="1"/>
  <c r="O18" i="1"/>
  <c r="O19" i="1"/>
  <c r="AA23" i="1"/>
  <c r="O21" i="1"/>
  <c r="O22" i="1"/>
  <c r="O23" i="1"/>
  <c r="O24" i="1"/>
  <c r="O25" i="1"/>
  <c r="O26" i="1"/>
  <c r="O27" i="1"/>
  <c r="AA21" i="1" s="1"/>
  <c r="O28" i="1"/>
  <c r="O35" i="1"/>
  <c r="AA22" i="1" s="1"/>
  <c r="O36" i="1"/>
  <c r="O37" i="1"/>
  <c r="O38" i="1"/>
  <c r="O40" i="1"/>
  <c r="O41" i="1"/>
  <c r="O14" i="1"/>
  <c r="O11" i="1"/>
  <c r="O65" i="1" s="1"/>
  <c r="O49" i="1"/>
  <c r="O50" i="1"/>
  <c r="O52" i="1"/>
  <c r="O53" i="1"/>
  <c r="AA17" i="1" s="1"/>
  <c r="O55" i="1"/>
  <c r="O60" i="1"/>
  <c r="O61" i="1"/>
  <c r="O63" i="1"/>
  <c r="O30" i="1"/>
  <c r="O31" i="1"/>
  <c r="O32" i="1"/>
  <c r="AA30" i="1" s="1"/>
  <c r="P24" i="1"/>
  <c r="P16" i="1"/>
  <c r="P17" i="1"/>
  <c r="P18" i="1"/>
  <c r="P19" i="1"/>
  <c r="AB23" i="1" s="1"/>
  <c r="P21" i="1"/>
  <c r="P22" i="1"/>
  <c r="P23" i="1"/>
  <c r="P25" i="1"/>
  <c r="P26" i="1"/>
  <c r="P27" i="1"/>
  <c r="AB21" i="1"/>
  <c r="P28" i="1"/>
  <c r="P35" i="1"/>
  <c r="P36" i="1"/>
  <c r="P37" i="1"/>
  <c r="P38" i="1"/>
  <c r="AB22" i="1" s="1"/>
  <c r="AB19" i="1" s="1"/>
  <c r="P40" i="1"/>
  <c r="P41" i="1"/>
  <c r="P14" i="1"/>
  <c r="AB24" i="1"/>
  <c r="P43" i="1"/>
  <c r="AB13" i="1"/>
  <c r="P46" i="1"/>
  <c r="AB11" i="1"/>
  <c r="AB10" i="1" s="1"/>
  <c r="P47" i="1"/>
  <c r="AB12" i="1"/>
  <c r="P11" i="1"/>
  <c r="AB27" i="1"/>
  <c r="P49" i="1"/>
  <c r="P50" i="1"/>
  <c r="P52" i="1"/>
  <c r="P53" i="1"/>
  <c r="P55" i="1"/>
  <c r="P60" i="1"/>
  <c r="P61" i="1"/>
  <c r="P63" i="1"/>
  <c r="P30" i="1"/>
  <c r="P31" i="1"/>
  <c r="AB30" i="1" s="1"/>
  <c r="P32" i="1"/>
  <c r="Q24" i="1"/>
  <c r="Q16" i="1"/>
  <c r="Q17" i="1"/>
  <c r="AC22" i="1" s="1"/>
  <c r="AC19" i="1" s="1"/>
  <c r="Q18" i="1"/>
  <c r="Q19" i="1"/>
  <c r="AC23" i="1" s="1"/>
  <c r="Q21" i="1"/>
  <c r="Q22" i="1"/>
  <c r="Q23" i="1"/>
  <c r="Q25" i="1"/>
  <c r="Q26" i="1"/>
  <c r="Q27" i="1"/>
  <c r="AC21" i="1"/>
  <c r="Q28" i="1"/>
  <c r="Q35" i="1"/>
  <c r="Q36" i="1"/>
  <c r="Q37" i="1"/>
  <c r="Q38" i="1"/>
  <c r="Q40" i="1"/>
  <c r="Q41" i="1"/>
  <c r="Q14" i="1"/>
  <c r="AC24" i="1" s="1"/>
  <c r="Q46" i="1"/>
  <c r="AC11" i="1"/>
  <c r="Q47" i="1"/>
  <c r="AC12" i="1" s="1"/>
  <c r="AC10" i="1" s="1"/>
  <c r="Q43" i="1"/>
  <c r="AC13" i="1"/>
  <c r="Q11" i="1"/>
  <c r="AC27" i="1" s="1"/>
  <c r="Q49" i="1"/>
  <c r="Q50" i="1"/>
  <c r="Q52" i="1"/>
  <c r="Q53" i="1"/>
  <c r="Q55" i="1"/>
  <c r="Q60" i="1"/>
  <c r="Q61" i="1"/>
  <c r="Q63" i="1"/>
  <c r="Q30" i="1"/>
  <c r="AC30" i="1" s="1"/>
  <c r="Q31" i="1"/>
  <c r="Q32" i="1"/>
  <c r="L46" i="1"/>
  <c r="X11" i="1"/>
  <c r="L47" i="1"/>
  <c r="X12" i="1"/>
  <c r="L43" i="1"/>
  <c r="L45" i="1" s="1"/>
  <c r="X13" i="1"/>
  <c r="L16" i="1"/>
  <c r="L17" i="1"/>
  <c r="L18" i="1"/>
  <c r="L65" i="1" s="1"/>
  <c r="L19" i="1"/>
  <c r="L21" i="1"/>
  <c r="L22" i="1"/>
  <c r="X23" i="1"/>
  <c r="L23" i="1"/>
  <c r="L24" i="1"/>
  <c r="L25" i="1"/>
  <c r="L26" i="1"/>
  <c r="X24" i="1" s="1"/>
  <c r="L27" i="1"/>
  <c r="X21" i="1"/>
  <c r="L28" i="1"/>
  <c r="L35" i="1"/>
  <c r="L36" i="1"/>
  <c r="L37" i="1"/>
  <c r="L38" i="1"/>
  <c r="L40" i="1"/>
  <c r="L41" i="1"/>
  <c r="L14" i="1"/>
  <c r="L49" i="1"/>
  <c r="X29" i="1" s="1"/>
  <c r="L50" i="1"/>
  <c r="L52" i="1"/>
  <c r="L53" i="1"/>
  <c r="L55" i="1"/>
  <c r="L60" i="1"/>
  <c r="L61" i="1"/>
  <c r="L63" i="1"/>
  <c r="L30" i="1"/>
  <c r="X30" i="1" s="1"/>
  <c r="L31" i="1"/>
  <c r="L32" i="1"/>
  <c r="N51" i="1"/>
  <c r="O51" i="1"/>
  <c r="AA29" i="1"/>
  <c r="P51" i="1"/>
  <c r="Q51" i="1"/>
  <c r="L51" i="1"/>
  <c r="M44" i="1"/>
  <c r="M45" i="1" s="1"/>
  <c r="N44" i="1"/>
  <c r="O44" i="1"/>
  <c r="P44" i="1"/>
  <c r="Q44" i="1"/>
  <c r="L44" i="1"/>
  <c r="X10" i="1"/>
  <c r="Y27" i="1"/>
  <c r="P65" i="1"/>
  <c r="M65" i="1" l="1"/>
  <c r="AC35" i="1"/>
  <c r="AC37" i="1" s="1"/>
  <c r="Z10" i="1"/>
  <c r="Z35" i="1" s="1"/>
  <c r="Z37" i="1" s="1"/>
  <c r="AA19" i="1"/>
  <c r="Z19" i="1"/>
  <c r="X35" i="1"/>
  <c r="AB35" i="1"/>
  <c r="AB37" i="1" s="1"/>
  <c r="X22" i="1"/>
  <c r="X19" i="1" s="1"/>
  <c r="Q65" i="1"/>
  <c r="Y24" i="1"/>
  <c r="Y19" i="1" s="1"/>
  <c r="Y35" i="1" s="1"/>
  <c r="AA27" i="1"/>
  <c r="AA35" i="1" s="1"/>
  <c r="AA37" i="1" s="1"/>
</calcChain>
</file>

<file path=xl/sharedStrings.xml><?xml version="1.0" encoding="utf-8"?>
<sst xmlns="http://schemas.openxmlformats.org/spreadsheetml/2006/main" count="181" uniqueCount="132">
  <si>
    <t>àæ àõóéí íýãæèéí íýð</t>
  </si>
  <si>
    <t>á¿òýýãäýõ¿¿íèé íýð</t>
  </si>
  <si>
    <t>õýìæèõ íýãæ</t>
  </si>
  <si>
    <t>¿éëäâýðèéí õîðøîîëîë</t>
  </si>
  <si>
    <t>ìÿí òºã</t>
  </si>
  <si>
    <t>Õ¿íñíèé êîìáèíàò</t>
  </si>
  <si>
    <t>ìîäîí ýïëýë</t>
  </si>
  <si>
    <t>çººëºí ýäëýë</t>
  </si>
  <si>
    <t>ãóòàë</t>
  </si>
  <si>
    <t>òºìºð ýäëýë</t>
  </si>
  <si>
    <t>òîîñãî</t>
  </si>
  <si>
    <t>ø</t>
  </si>
  <si>
    <t>ìÿí ø</t>
  </si>
  <si>
    <t>äàâñ</t>
  </si>
  <si>
    <t>òí</t>
  </si>
  <si>
    <t>Ä¯Í</t>
  </si>
  <si>
    <t xml:space="preserve">   Ä    ¯    Í</t>
  </si>
  <si>
    <t>1942 îíä áàéãóóëàãäñàí</t>
  </si>
  <si>
    <t>öºöãèéí òîñ</t>
  </si>
  <si>
    <t>òàëõ</t>
  </si>
  <si>
    <t>íàðèéí áîîâ</t>
  </si>
  <si>
    <t>àðõè</t>
  </si>
  <si>
    <t>áàðààíû ñàâàí</t>
  </si>
  <si>
    <t>÷èõýð</t>
  </si>
  <si>
    <t>ìÿí ë</t>
  </si>
  <si>
    <t>Õýâëýõ ¿éëäâýð</t>
  </si>
  <si>
    <t>1960 îíä áàéãóóëàãäñàí</t>
  </si>
  <si>
    <t>ìÿí õäõ</t>
  </si>
  <si>
    <t>ñîíèí</t>
  </si>
  <si>
    <t>íîì</t>
  </si>
  <si>
    <t>ºíãºò õýâëýë</t>
  </si>
  <si>
    <t>Ãóðèëûí ¿éëäâýð</t>
  </si>
  <si>
    <t>1-ð ãóðèë</t>
  </si>
  <si>
    <t>2-ð ãóðèë</t>
  </si>
  <si>
    <t>õèâýã</t>
  </si>
  <si>
    <t>ìÿí òí</t>
  </si>
  <si>
    <t>Í¿¿ðñíèé óóðõàé</t>
  </si>
  <si>
    <t>í¿¿ðñ</t>
  </si>
  <si>
    <t xml:space="preserve">1959 îíä </t>
  </si>
  <si>
    <t>Ýð÷èì õ¿÷</t>
  </si>
  <si>
    <t>öàõèëãààí</t>
  </si>
  <si>
    <t>ìêâò ö</t>
  </si>
  <si>
    <t>Öàãààíõàéðõàíû ìîäíû ¿éëäâýð</t>
  </si>
  <si>
    <t>ç¿ñìýë</t>
  </si>
  <si>
    <t>ãóàëèí</t>
  </si>
  <si>
    <t>õýðýãöýýíèé ìîä</t>
  </si>
  <si>
    <t>ò¿ëøíèé ìîä</t>
  </si>
  <si>
    <t xml:space="preserve">1967 îíä </t>
  </si>
  <si>
    <t>êóá ì</t>
  </si>
  <si>
    <t>Óëààíãîìûí ìîäíû ¿éëäâýð</t>
  </si>
  <si>
    <t>1971 îíä</t>
  </si>
  <si>
    <t>ìîä ìîäîí á¿òýýãäýõ¿¿í</t>
  </si>
  <si>
    <t>óíäàà</t>
  </si>
  <si>
    <t>ãîéìîí</t>
  </si>
  <si>
    <t>÷àöàðãàíû òîñ</t>
  </si>
  <si>
    <t>ø¿¿ñ</t>
  </si>
  <si>
    <t>àðâàéí ãóðèë</t>
  </si>
  <si>
    <t>óóò</t>
  </si>
  <si>
    <t>Áàðèëãûí ìàòåðèàëûí ¿éëäâýð</t>
  </si>
  <si>
    <t>àëüâàñòð</t>
  </si>
  <si>
    <t>áàðèëãûí õààëãà</t>
  </si>
  <si>
    <t>áàðèëãûí öîíõ</t>
  </si>
  <si>
    <t>êâ ì</t>
  </si>
  <si>
    <t>âàðåíü</t>
  </si>
  <si>
    <t>ñ¿¿</t>
  </si>
  <si>
    <t>áàãñàðìàë òýæýýë</t>
  </si>
  <si>
    <t>áàðèëãûí øàë</t>
  </si>
  <si>
    <t>øîõîé</t>
  </si>
  <si>
    <t>õºö</t>
  </si>
  <si>
    <t>êã</t>
  </si>
  <si>
    <t>àëò</t>
  </si>
  <si>
    <t>Ä    ¯     Í</t>
  </si>
  <si>
    <t>ñàâàí</t>
  </si>
  <si>
    <t>Çýðýãö¿¿ëýõ ¿íýýð ¿íýëñýí ÍÁ</t>
  </si>
  <si>
    <t>Í¿¿ðñ îëáîðëîëò</t>
  </si>
  <si>
    <t>Õóâöàñ ¿éëäâýðëýëò</t>
  </si>
  <si>
    <t>Õýâëýõ ¿éë àæèëëàãàà</t>
  </si>
  <si>
    <t>Óñàí õàíãàìæ</t>
  </si>
  <si>
    <t>Óâñ àéìãèéí àæ ¿éëäâýðèéí ñàëáàðûí ¿éëäâýðëýëòèéí ñóäàëãàà</t>
  </si>
  <si>
    <t>1940-2004 îí</t>
  </si>
  <si>
    <t>¿éëäâýðëýñýí ãîë íýðèéí á¿òýýãäýõ¿¿í</t>
  </si>
  <si>
    <t>ä/ä</t>
  </si>
  <si>
    <t xml:space="preserve">çàðèì íýðèéí á¿òýýãäýõ¿¿í </t>
  </si>
  <si>
    <t>Õýìæèõ íýãæ</t>
  </si>
  <si>
    <t>Ãóðèë</t>
  </si>
  <si>
    <t>äóëààí</t>
  </si>
  <si>
    <t>ìÿí êâ ö</t>
  </si>
  <si>
    <t>ìÿí ã êàë</t>
  </si>
  <si>
    <t>ìîäîí ýäëýë</t>
  </si>
  <si>
    <t>ºëºí</t>
  </si>
  <si>
    <t>ìÿí ãîã</t>
  </si>
  <si>
    <t>À</t>
  </si>
  <si>
    <t>Á</t>
  </si>
  <si>
    <t>Â</t>
  </si>
  <si>
    <t>Ã</t>
  </si>
  <si>
    <t>Çàðèì ãîë íýðèéí á¿òýýãäýõ¿¿íèé ñóäàëãàà</t>
  </si>
  <si>
    <t xml:space="preserve"> </t>
  </si>
  <si>
    <t>ìãêàë</t>
  </si>
  <si>
    <t>куб м</t>
  </si>
  <si>
    <t>2005îíû çýðýãö¿¿ëýõ ¿íý</t>
  </si>
  <si>
    <t>¹</t>
  </si>
  <si>
    <t>Öàõèëãààí äóëààí</t>
  </si>
  <si>
    <t>ò¿ãýýëò</t>
  </si>
  <si>
    <t>¿¿íýýñ: öàõèëãààí</t>
  </si>
  <si>
    <t xml:space="preserve">            äóëààí</t>
  </si>
  <si>
    <t>Àëò</t>
  </si>
  <si>
    <t>îëáîðëîëò</t>
  </si>
  <si>
    <t xml:space="preserve">Õ¿íñ óíäàà </t>
  </si>
  <si>
    <t>¿éëäâýðëýëò</t>
  </si>
  <si>
    <t>¿¿íýýñ: ìàõ çàãàñ</t>
  </si>
  <si>
    <t xml:space="preserve">    ñ¿¿ ñ¿¿í á¿ò/í</t>
  </si>
  <si>
    <t xml:space="preserve">  ãóðèë ãóðèëàí á¿òýýãäýõ¿¿í</t>
  </si>
  <si>
    <t xml:space="preserve">   óíäàà àðõè</t>
  </si>
  <si>
    <t xml:space="preserve">   õ¿íñíèé áóñàä</t>
  </si>
  <si>
    <t>Íýõìýëèéí</t>
  </si>
  <si>
    <t>Ìîä ìîäîí á¿ò</t>
  </si>
  <si>
    <t>Áóñàä áîëîâñðóóëàõ</t>
  </si>
  <si>
    <t>àæ ¿éëäâýð</t>
  </si>
  <si>
    <t xml:space="preserve">      Ä     ¯    Í</t>
  </si>
  <si>
    <t>Áàðèëãûí ìàòåðèàëûí</t>
  </si>
  <si>
    <t>¿éëäâýðëýë</t>
  </si>
  <si>
    <t>2005 îíû çýðýãö¿¿ëýõ ¿íýýð</t>
  </si>
  <si>
    <t>à</t>
  </si>
  <si>
    <t>á</t>
  </si>
  <si>
    <t>талх /тн/</t>
  </si>
  <si>
    <t>нарийн боов тн</t>
  </si>
  <si>
    <t>архи мян л</t>
  </si>
  <si>
    <t>алт кг</t>
  </si>
  <si>
    <t>нүүрс мян тн</t>
  </si>
  <si>
    <t>үйлвэрлэсэн цахилгаан мян квт цаг</t>
  </si>
  <si>
    <t>дулаан мян гкал</t>
  </si>
  <si>
    <t>ГУРИЛ /тн/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</si>
</sst>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Mon"/>
    </font>
    <font>
      <sz val="8"/>
      <name val="Arial Mon"/>
      <family val="2"/>
    </font>
    <font>
      <b/>
      <sz val="12"/>
      <name val="Arial Mon"/>
      <family val="2"/>
    </font>
    <font>
      <b/>
      <sz val="10"/>
      <name val="Arial Mon"/>
      <family val="2"/>
    </font>
    <font>
      <sz val="11"/>
      <name val="Arial Mon"/>
      <family val="2"/>
    </font>
    <font>
      <sz val="8"/>
      <name val="Arial Mon"/>
      <family val="2"/>
    </font>
    <font>
      <sz val="8"/>
      <color indexed="10"/>
      <name val="Arial Mon"/>
      <family val="2"/>
    </font>
    <font>
      <b/>
      <sz val="8"/>
      <name val="Arial Mon"/>
      <family val="2"/>
    </font>
    <font>
      <sz val="10"/>
      <name val="Arial Mon"/>
      <family val="2"/>
    </font>
    <font>
      <sz val="11"/>
      <name val="AGOptima Mon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textRotation="90" wrapText="1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5" fillId="0" borderId="0" xfId="0" applyNumberFormat="1" applyFont="1"/>
    <xf numFmtId="0" fontId="8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8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textRotation="90" wrapText="1"/>
    </xf>
    <xf numFmtId="164" fontId="8" fillId="0" borderId="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5" xfId="0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10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/>
    </xf>
    <xf numFmtId="0" fontId="9" fillId="0" borderId="1" xfId="0" applyFont="1" applyFill="1" applyBorder="1" applyAlignment="1">
      <alignment horizontal="center" textRotation="90"/>
    </xf>
    <xf numFmtId="0" fontId="9" fillId="0" borderId="1" xfId="0" applyFont="1" applyBorder="1" applyAlignment="1">
      <alignment textRotation="90"/>
    </xf>
    <xf numFmtId="0" fontId="9" fillId="0" borderId="0" xfId="0" applyFont="1" applyBorder="1" applyAlignment="1"/>
    <xf numFmtId="0" fontId="9" fillId="0" borderId="0" xfId="0" applyFont="1" applyFill="1" applyBorder="1"/>
    <xf numFmtId="0" fontId="9" fillId="0" borderId="1" xfId="0" applyFont="1" applyBorder="1"/>
    <xf numFmtId="0" fontId="9" fillId="0" borderId="1" xfId="0" applyFont="1" applyFill="1" applyBorder="1" applyAlignment="1">
      <alignment horizontal="center" textRotation="90" wrapText="1"/>
    </xf>
    <xf numFmtId="0" fontId="9" fillId="0" borderId="3" xfId="0" applyFont="1" applyFill="1" applyBorder="1" applyAlignment="1">
      <alignment horizontal="center" textRotation="90"/>
    </xf>
    <xf numFmtId="0" fontId="9" fillId="0" borderId="2" xfId="0" applyFont="1" applyBorder="1" applyAlignment="1">
      <alignment horizontal="center" textRotation="90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textRotation="90" wrapText="1"/>
    </xf>
    <xf numFmtId="0" fontId="9" fillId="0" borderId="0" xfId="0" applyFont="1" applyAlignment="1">
      <alignment textRotation="90"/>
    </xf>
    <xf numFmtId="0" fontId="9" fillId="0" borderId="0" xfId="0" applyFont="1" applyBorder="1" applyAlignment="1">
      <alignment horizontal="center" textRotation="90" wrapText="1"/>
    </xf>
    <xf numFmtId="0" fontId="9" fillId="0" borderId="0" xfId="0" applyFont="1" applyBorder="1" applyAlignment="1">
      <alignment textRotation="90" wrapText="1"/>
    </xf>
    <xf numFmtId="0" fontId="9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 Mon"/>
                <a:cs typeface="Arial" panose="020B0604020202020204" pitchFamily="34" charset="0"/>
              </a:defRPr>
            </a:pPr>
            <a:r>
              <a:rPr lang="mn-MN">
                <a:latin typeface="Arial" panose="020B0604020202020204" pitchFamily="34" charset="0"/>
                <a:cs typeface="Arial" panose="020B0604020202020204" pitchFamily="34" charset="0"/>
              </a:rPr>
              <a:t>ГУРИЛ,  тонн</a:t>
            </a:r>
          </a:p>
        </c:rich>
      </c:tx>
      <c:layout>
        <c:manualLayout>
          <c:xMode val="edge"/>
          <c:yMode val="edge"/>
          <c:x val="0.43301485639653892"/>
          <c:y val="4.0650406504065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6421502597556577E-2"/>
          <c:y val="0.18970275057081279"/>
          <c:w val="0.94691208977200803"/>
          <c:h val="0.577238063857908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dinamik!$B$23</c:f>
              <c:strCache>
                <c:ptCount val="1"/>
                <c:pt idx="0">
                  <c:v>ГУРИЛ /тн/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dinamik!$C$22:$AK$22</c:f>
              <c:numCache>
                <c:formatCode>General</c:formatCode>
                <c:ptCount val="35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dinamik!$C$23:$AK$23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2169</c:v>
                </c:pt>
                <c:pt idx="3">
                  <c:v>2793</c:v>
                </c:pt>
                <c:pt idx="4">
                  <c:v>6761.4</c:v>
                </c:pt>
                <c:pt idx="5">
                  <c:v>26689.599999999999</c:v>
                </c:pt>
                <c:pt idx="6">
                  <c:v>25363.4</c:v>
                </c:pt>
                <c:pt idx="7">
                  <c:v>21425</c:v>
                </c:pt>
                <c:pt idx="8">
                  <c:v>5984.8</c:v>
                </c:pt>
                <c:pt idx="9">
                  <c:v>12434</c:v>
                </c:pt>
                <c:pt idx="10">
                  <c:v>15248.7</c:v>
                </c:pt>
                <c:pt idx="11">
                  <c:v>3360.9</c:v>
                </c:pt>
                <c:pt idx="12">
                  <c:v>1856.1</c:v>
                </c:pt>
                <c:pt idx="13">
                  <c:v>2102.8000000000002</c:v>
                </c:pt>
                <c:pt idx="14">
                  <c:v>357.4</c:v>
                </c:pt>
                <c:pt idx="15">
                  <c:v>92.3</c:v>
                </c:pt>
                <c:pt idx="16">
                  <c:v>100</c:v>
                </c:pt>
                <c:pt idx="17">
                  <c:v>307.60000000000002</c:v>
                </c:pt>
                <c:pt idx="18">
                  <c:v>14</c:v>
                </c:pt>
                <c:pt idx="19">
                  <c:v>63</c:v>
                </c:pt>
                <c:pt idx="20">
                  <c:v>32.9</c:v>
                </c:pt>
                <c:pt idx="21">
                  <c:v>100</c:v>
                </c:pt>
                <c:pt idx="22">
                  <c:v>150.6</c:v>
                </c:pt>
                <c:pt idx="23">
                  <c:v>400</c:v>
                </c:pt>
                <c:pt idx="24">
                  <c:v>1360</c:v>
                </c:pt>
                <c:pt idx="25">
                  <c:v>894.1</c:v>
                </c:pt>
                <c:pt idx="26">
                  <c:v>1329</c:v>
                </c:pt>
                <c:pt idx="27">
                  <c:v>1314.4</c:v>
                </c:pt>
                <c:pt idx="28">
                  <c:v>1366.9</c:v>
                </c:pt>
                <c:pt idx="29">
                  <c:v>800.8</c:v>
                </c:pt>
                <c:pt idx="30">
                  <c:v>315.2</c:v>
                </c:pt>
                <c:pt idx="31">
                  <c:v>3785.4</c:v>
                </c:pt>
                <c:pt idx="32">
                  <c:v>1278.7</c:v>
                </c:pt>
                <c:pt idx="33">
                  <c:v>354.8</c:v>
                </c:pt>
                <c:pt idx="34">
                  <c:v>1748.7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5243528"/>
        <c:axId val="195516944"/>
      </c:barChart>
      <c:catAx>
        <c:axId val="195243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9551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6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243528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mn-MN"/>
              <a:t>ТАЛХ, тонн</a:t>
            </a:r>
            <a:endParaRPr lang="en-US"/>
          </a:p>
        </c:rich>
      </c:tx>
      <c:layout>
        <c:manualLayout>
          <c:xMode val="edge"/>
          <c:yMode val="edge"/>
          <c:x val="0.44164759725400482"/>
          <c:y val="4.04858299595141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759672555300658E-3"/>
          <c:y val="0.23076968696563244"/>
          <c:w val="0.95818739034488354"/>
          <c:h val="0.574899921914386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dinamik!$B$26</c:f>
              <c:strCache>
                <c:ptCount val="1"/>
                <c:pt idx="0">
                  <c:v>талх /тн/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3"/>
              <c:layout>
                <c:manualLayout>
                  <c:x val="-3.7300371778471557E-3"/>
                  <c:y val="7.52091824588071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dinamik!$C$25:$AK$25</c:f>
              <c:numCache>
                <c:formatCode>General</c:formatCode>
                <c:ptCount val="35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dinamik!$C$26:$AK$26</c:f>
              <c:numCache>
                <c:formatCode>General</c:formatCode>
                <c:ptCount val="35"/>
                <c:pt idx="0">
                  <c:v>0</c:v>
                </c:pt>
                <c:pt idx="1">
                  <c:v>56.6</c:v>
                </c:pt>
                <c:pt idx="2">
                  <c:v>190.5</c:v>
                </c:pt>
                <c:pt idx="3">
                  <c:v>466.5</c:v>
                </c:pt>
                <c:pt idx="4">
                  <c:v>630</c:v>
                </c:pt>
                <c:pt idx="5">
                  <c:v>756.8</c:v>
                </c:pt>
                <c:pt idx="6">
                  <c:v>634.4</c:v>
                </c:pt>
                <c:pt idx="7">
                  <c:v>577.29999999999995</c:v>
                </c:pt>
                <c:pt idx="8">
                  <c:v>215.7</c:v>
                </c:pt>
                <c:pt idx="9">
                  <c:v>99.9</c:v>
                </c:pt>
                <c:pt idx="10">
                  <c:v>2.4</c:v>
                </c:pt>
                <c:pt idx="11">
                  <c:v>3.9</c:v>
                </c:pt>
                <c:pt idx="12">
                  <c:v>1.7</c:v>
                </c:pt>
                <c:pt idx="13">
                  <c:v>0.1</c:v>
                </c:pt>
                <c:pt idx="14">
                  <c:v>1.6</c:v>
                </c:pt>
                <c:pt idx="15">
                  <c:v>9.9</c:v>
                </c:pt>
                <c:pt idx="16">
                  <c:v>12.9</c:v>
                </c:pt>
                <c:pt idx="17">
                  <c:v>16.2</c:v>
                </c:pt>
                <c:pt idx="18">
                  <c:v>17.3</c:v>
                </c:pt>
                <c:pt idx="19">
                  <c:v>9.9</c:v>
                </c:pt>
                <c:pt idx="20">
                  <c:v>6.6</c:v>
                </c:pt>
                <c:pt idx="21">
                  <c:v>5.8</c:v>
                </c:pt>
                <c:pt idx="22">
                  <c:v>76</c:v>
                </c:pt>
                <c:pt idx="23">
                  <c:v>38</c:v>
                </c:pt>
                <c:pt idx="24">
                  <c:v>53.7</c:v>
                </c:pt>
                <c:pt idx="25">
                  <c:v>109</c:v>
                </c:pt>
                <c:pt idx="26">
                  <c:v>88.6</c:v>
                </c:pt>
                <c:pt idx="27">
                  <c:v>110.1</c:v>
                </c:pt>
                <c:pt idx="28">
                  <c:v>115.9</c:v>
                </c:pt>
                <c:pt idx="29">
                  <c:v>86.3</c:v>
                </c:pt>
                <c:pt idx="30">
                  <c:v>177.9</c:v>
                </c:pt>
                <c:pt idx="31">
                  <c:v>117.3</c:v>
                </c:pt>
                <c:pt idx="32">
                  <c:v>109</c:v>
                </c:pt>
                <c:pt idx="33">
                  <c:v>127.9</c:v>
                </c:pt>
                <c:pt idx="34">
                  <c:v>121.7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5581176"/>
        <c:axId val="195581960"/>
      </c:barChart>
      <c:catAx>
        <c:axId val="195581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95581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81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581176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mn-MN"/>
              <a:t>НАРИЙН</a:t>
            </a:r>
            <a:r>
              <a:rPr lang="mn-MN" baseline="0"/>
              <a:t> БООВ, тонн</a:t>
            </a:r>
            <a:endParaRPr lang="en-US"/>
          </a:p>
        </c:rich>
      </c:tx>
      <c:layout>
        <c:manualLayout>
          <c:xMode val="edge"/>
          <c:yMode val="edge"/>
          <c:x val="0.38780487804878488"/>
          <c:y val="3.6900369003690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37374568813672E-3"/>
          <c:y val="0.1335596990896584"/>
          <c:w val="0.95315599931893469"/>
          <c:h val="0.63468749042805506"/>
        </c:manualLayout>
      </c:layout>
      <c:lineChart>
        <c:grouping val="standard"/>
        <c:varyColors val="0"/>
        <c:ser>
          <c:idx val="0"/>
          <c:order val="0"/>
          <c:tx>
            <c:strRef>
              <c:f>dinamik!$B$28</c:f>
              <c:strCache>
                <c:ptCount val="1"/>
                <c:pt idx="0">
                  <c:v>нарийн боов тн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6666794699443075E-2"/>
                  <c:y val="-6.5816985493725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496062992125994E-2"/>
                  <c:y val="-5.5987012823461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4343172011822769E-2"/>
                  <c:y val="0.1591796192762149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7218382646692358E-2"/>
                  <c:y val="4.2294099854618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7370504139556478E-2"/>
                  <c:y val="-8.76991677155597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6194227956367333E-3"/>
                  <c:y val="-8.3971548166144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9546021953368082E-3"/>
                  <c:y val="-7.61154855643044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9.3410106784445474E-3"/>
                  <c:y val="-7.84646157148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1273891570077445E-2"/>
                  <c:y val="-8.62562811618807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7.5279028719612172E-3"/>
                  <c:y val="-8.52099249675575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9.4424017876826322E-3"/>
                  <c:y val="-8.502024607518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2231108778857667E-2"/>
                  <c:y val="-7.8219906526554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6.8285493112305879E-3"/>
                  <c:y val="-8.1033476763359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9.5988743264940769E-3"/>
                  <c:y val="-7.6904253139361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8.3103300641795396E-3"/>
                  <c:y val="-8.5062396940159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2755607824865305E-2"/>
                  <c:y val="-8.152601742626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5.7698764950513699E-3"/>
                  <c:y val="-8.9053069109855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1.6382532917603987E-3"/>
                  <c:y val="-7.434944237918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5.733886521161395E-3"/>
                  <c:y val="-7.43494423791822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5.733886521161395E-3"/>
                  <c:y val="-8.4262701363073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5.733886521161395E-3"/>
                  <c:y val="-8.9219330855018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2.4573799376407181E-3"/>
                  <c:y val="-8.9219330855018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57379937640598E-3"/>
                  <c:y val="-8.4262701363073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5.733886521161395E-3"/>
                  <c:y val="-7.9306071871127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5.733886521161395E-3"/>
                  <c:y val="-7.9306071871127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2.4573799376407181E-3"/>
                  <c:y val="-7.93060718711276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2.4573799376407181E-3"/>
                  <c:y val="-8.4262701363073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-4.0956332294009969E-3"/>
                  <c:y val="-9.9132589838909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>
                <c:manualLayout>
                  <c:x val="-4.0956332294009969E-3"/>
                  <c:y val="-7.434944237918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-2.457379937640598E-3"/>
                  <c:y val="-7.434944237918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-6.5530131670415949E-3"/>
                  <c:y val="-8.4262701363073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dinamik!$C$27:$AK$27</c:f>
              <c:numCache>
                <c:formatCode>General</c:formatCode>
                <c:ptCount val="35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dinamik!$C$28:$AK$28</c:f>
              <c:numCache>
                <c:formatCode>General</c:formatCode>
                <c:ptCount val="35"/>
                <c:pt idx="0">
                  <c:v>0</c:v>
                </c:pt>
                <c:pt idx="1">
                  <c:v>22.1</c:v>
                </c:pt>
                <c:pt idx="2">
                  <c:v>65.5</c:v>
                </c:pt>
                <c:pt idx="3">
                  <c:v>95.1</c:v>
                </c:pt>
                <c:pt idx="4">
                  <c:v>349</c:v>
                </c:pt>
                <c:pt idx="5">
                  <c:v>596.29999999999995</c:v>
                </c:pt>
                <c:pt idx="6">
                  <c:v>325.8</c:v>
                </c:pt>
                <c:pt idx="7">
                  <c:v>334.1</c:v>
                </c:pt>
                <c:pt idx="8">
                  <c:v>80.8</c:v>
                </c:pt>
                <c:pt idx="9">
                  <c:v>76.099999999999994</c:v>
                </c:pt>
                <c:pt idx="10">
                  <c:v>28.5</c:v>
                </c:pt>
                <c:pt idx="11">
                  <c:v>22.7</c:v>
                </c:pt>
                <c:pt idx="12">
                  <c:v>29.2</c:v>
                </c:pt>
                <c:pt idx="13">
                  <c:v>17.2</c:v>
                </c:pt>
                <c:pt idx="14">
                  <c:v>24.7</c:v>
                </c:pt>
                <c:pt idx="15">
                  <c:v>36.6</c:v>
                </c:pt>
                <c:pt idx="16">
                  <c:v>46.5</c:v>
                </c:pt>
                <c:pt idx="17">
                  <c:v>78.2</c:v>
                </c:pt>
                <c:pt idx="18">
                  <c:v>82.1</c:v>
                </c:pt>
                <c:pt idx="19">
                  <c:v>104.7</c:v>
                </c:pt>
                <c:pt idx="20">
                  <c:v>80.900000000000006</c:v>
                </c:pt>
                <c:pt idx="21">
                  <c:v>95.4</c:v>
                </c:pt>
                <c:pt idx="22">
                  <c:v>149.6</c:v>
                </c:pt>
                <c:pt idx="23">
                  <c:v>197.4</c:v>
                </c:pt>
                <c:pt idx="24">
                  <c:v>147.30000000000001</c:v>
                </c:pt>
                <c:pt idx="25">
                  <c:v>182.6</c:v>
                </c:pt>
                <c:pt idx="26">
                  <c:v>216.6</c:v>
                </c:pt>
                <c:pt idx="27">
                  <c:v>199.8</c:v>
                </c:pt>
                <c:pt idx="28">
                  <c:v>211</c:v>
                </c:pt>
                <c:pt idx="29">
                  <c:v>274.8</c:v>
                </c:pt>
                <c:pt idx="30">
                  <c:v>260.60000000000002</c:v>
                </c:pt>
                <c:pt idx="31">
                  <c:v>239.7</c:v>
                </c:pt>
                <c:pt idx="32">
                  <c:v>255.9</c:v>
                </c:pt>
                <c:pt idx="33">
                  <c:v>258.89999999999998</c:v>
                </c:pt>
                <c:pt idx="34">
                  <c:v>308.8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5580392"/>
        <c:axId val="195583528"/>
      </c:lineChart>
      <c:catAx>
        <c:axId val="195580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95583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83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580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mn-MN"/>
              <a:t>АРХИ, мян.л</a:t>
            </a:r>
            <a:endParaRPr lang="en-US"/>
          </a:p>
        </c:rich>
      </c:tx>
      <c:layout>
        <c:manualLayout>
          <c:xMode val="edge"/>
          <c:yMode val="edge"/>
          <c:x val="0.43218487344254886"/>
          <c:y val="3.7735849056604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674734147175091E-2"/>
          <c:y val="0.19119536473035209"/>
          <c:w val="0.97379958340588257"/>
          <c:h val="0.62264265669712227"/>
        </c:manualLayout>
      </c:layout>
      <c:lineChart>
        <c:grouping val="standard"/>
        <c:varyColors val="0"/>
        <c:ser>
          <c:idx val="0"/>
          <c:order val="0"/>
          <c:tx>
            <c:strRef>
              <c:f>dinamik!$B$30</c:f>
              <c:strCache>
                <c:ptCount val="1"/>
                <c:pt idx="0">
                  <c:v>архи мян л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4.2950183605404327E-2"/>
                  <c:y val="-6.0082088051292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0421465430489877E-2"/>
                  <c:y val="-5.1572604566917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662884816238827E-2"/>
                  <c:y val="-8.9559901095340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743320756702918E-2"/>
                  <c:y val="-5.7018980574217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904304201987722E-2"/>
                  <c:y val="9.7062936101893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076730291495594E-2"/>
                  <c:y val="-6.2107017832805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3754877703115145E-2"/>
                  <c:y val="-6.28555070830320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318149677244496E-2"/>
                  <c:y val="-8.4038251478371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7088045888766558E-2"/>
                  <c:y val="-6.6245599709395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375475065616259E-2"/>
                  <c:y val="-8.7453351920762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226032481248216E-2"/>
                  <c:y val="-6.22892660063097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3.5593881513066881E-2"/>
                  <c:y val="-7.2943734626613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9961730544885658E-2"/>
                  <c:y val="-6.198160343510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1226146783437246E-2"/>
                  <c:y val="-7.84089254845874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4.4099717137367933E-2"/>
                  <c:y val="-7.9937376088091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3.0076720284564692E-2"/>
                  <c:y val="-8.9541148822655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3.4444569316383448E-2"/>
                  <c:y val="0.116157564053034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8.9272937856918182E-3"/>
                  <c:y val="-6.08996168286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1.1862396204033231E-3"/>
                  <c:y val="-5.5345911949685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dinamik!$C$29:$AK$29</c:f>
              <c:numCache>
                <c:formatCode>General</c:formatCode>
                <c:ptCount val="35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dinamik!$C$30:$AK$30</c:f>
              <c:numCache>
                <c:formatCode>General</c:formatCode>
                <c:ptCount val="35"/>
                <c:pt idx="1">
                  <c:v>4.7</c:v>
                </c:pt>
                <c:pt idx="2">
                  <c:v>8.8000000000000007</c:v>
                </c:pt>
                <c:pt idx="3">
                  <c:v>55.9</c:v>
                </c:pt>
                <c:pt idx="4">
                  <c:v>155.6</c:v>
                </c:pt>
                <c:pt idx="5">
                  <c:v>142</c:v>
                </c:pt>
                <c:pt idx="6">
                  <c:v>103.7</c:v>
                </c:pt>
                <c:pt idx="7">
                  <c:v>116.1</c:v>
                </c:pt>
                <c:pt idx="8">
                  <c:v>53</c:v>
                </c:pt>
                <c:pt idx="9">
                  <c:v>24.8</c:v>
                </c:pt>
                <c:pt idx="10">
                  <c:v>46.1</c:v>
                </c:pt>
                <c:pt idx="11">
                  <c:v>37.700000000000003</c:v>
                </c:pt>
                <c:pt idx="12">
                  <c:v>26</c:v>
                </c:pt>
                <c:pt idx="13">
                  <c:v>35.6</c:v>
                </c:pt>
                <c:pt idx="14">
                  <c:v>62.7</c:v>
                </c:pt>
                <c:pt idx="15">
                  <c:v>113.7</c:v>
                </c:pt>
                <c:pt idx="16">
                  <c:v>216.6</c:v>
                </c:pt>
                <c:pt idx="17">
                  <c:v>224.7</c:v>
                </c:pt>
                <c:pt idx="18">
                  <c:v>192.9</c:v>
                </c:pt>
                <c:pt idx="19">
                  <c:v>258.5</c:v>
                </c:pt>
                <c:pt idx="20">
                  <c:v>200</c:v>
                </c:pt>
                <c:pt idx="21">
                  <c:v>468.1</c:v>
                </c:pt>
                <c:pt idx="22">
                  <c:v>591.70000000000005</c:v>
                </c:pt>
                <c:pt idx="23">
                  <c:v>428.8</c:v>
                </c:pt>
                <c:pt idx="24">
                  <c:v>555</c:v>
                </c:pt>
                <c:pt idx="25">
                  <c:v>613.9</c:v>
                </c:pt>
                <c:pt idx="26">
                  <c:v>583.20000000000005</c:v>
                </c:pt>
                <c:pt idx="27">
                  <c:v>296.8</c:v>
                </c:pt>
                <c:pt idx="28">
                  <c:v>25.1</c:v>
                </c:pt>
                <c:pt idx="29">
                  <c:v>17.100000000000001</c:v>
                </c:pt>
                <c:pt idx="30">
                  <c:v>41.2</c:v>
                </c:pt>
                <c:pt idx="31">
                  <c:v>5.5</c:v>
                </c:pt>
                <c:pt idx="32">
                  <c:v>41.7</c:v>
                </c:pt>
                <c:pt idx="33">
                  <c:v>39.799999999999997</c:v>
                </c:pt>
                <c:pt idx="34">
                  <c:v>39.200000000000003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5582744"/>
        <c:axId val="195580784"/>
      </c:lineChart>
      <c:catAx>
        <c:axId val="19558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9558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80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582744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mn-MN"/>
              <a:t>АЛТ, кг</a:t>
            </a:r>
            <a:endParaRPr lang="en-US"/>
          </a:p>
        </c:rich>
      </c:tx>
      <c:layout>
        <c:manualLayout>
          <c:xMode val="edge"/>
          <c:yMode val="edge"/>
          <c:x val="0.42821782178217832"/>
          <c:y val="3.9682539682539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0329454375750188E-2"/>
          <c:y val="0.19709078031912691"/>
          <c:w val="0.9597289792865995"/>
          <c:h val="0.68254232756048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dinamik!$B$32</c:f>
              <c:strCache>
                <c:ptCount val="1"/>
                <c:pt idx="0">
                  <c:v>алт кг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588796770774125E-3"/>
                  <c:y val="-1.8920551597716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2882278604063446E-4"/>
                  <c:y val="-2.533558305211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966124604794547E-3"/>
                  <c:y val="-1.8790984460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8416123910437293E-4"/>
                  <c:y val="-2.1057784443611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802617265434436E-2"/>
                  <c:y val="-1.613923259592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8588370898082186E-3"/>
                  <c:y val="-1.9115527225763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6170108366083846E-3"/>
                  <c:y val="-1.3761613131691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451050100218984E-3"/>
                  <c:y val="1.766445860934053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2.4265485332851883E-3"/>
                  <c:y val="-9.877515310586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4.57368754831572E-3"/>
                  <c:y val="-1.949506311711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dinamik!$C$31:$AA$31</c:f>
              <c:numCache>
                <c:formatCode>General</c:formatCode>
                <c:ptCount val="25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</c:numCache>
            </c:numRef>
          </c:cat>
          <c:val>
            <c:numRef>
              <c:f>dinamik!$C$32:$AA$32</c:f>
              <c:numCache>
                <c:formatCode>General</c:formatCode>
                <c:ptCount val="25"/>
                <c:pt idx="0">
                  <c:v>1.4</c:v>
                </c:pt>
                <c:pt idx="1">
                  <c:v>3.1</c:v>
                </c:pt>
                <c:pt idx="2">
                  <c:v>4.5</c:v>
                </c:pt>
                <c:pt idx="3">
                  <c:v>33</c:v>
                </c:pt>
                <c:pt idx="4">
                  <c:v>315.8</c:v>
                </c:pt>
                <c:pt idx="5">
                  <c:v>319.7</c:v>
                </c:pt>
                <c:pt idx="6">
                  <c:v>256.89999999999998</c:v>
                </c:pt>
                <c:pt idx="7">
                  <c:v>71.5</c:v>
                </c:pt>
                <c:pt idx="8">
                  <c:v>104.6</c:v>
                </c:pt>
                <c:pt idx="9">
                  <c:v>90.9</c:v>
                </c:pt>
                <c:pt idx="10">
                  <c:v>59</c:v>
                </c:pt>
                <c:pt idx="11">
                  <c:v>53.7</c:v>
                </c:pt>
                <c:pt idx="12">
                  <c:v>52.2</c:v>
                </c:pt>
                <c:pt idx="13">
                  <c:v>30</c:v>
                </c:pt>
                <c:pt idx="14">
                  <c:v>33</c:v>
                </c:pt>
                <c:pt idx="15">
                  <c:v>33.700000000000003</c:v>
                </c:pt>
                <c:pt idx="16">
                  <c:v>2.8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13</c:v>
                </c:pt>
                <c:pt idx="23">
                  <c:v>0</c:v>
                </c:pt>
                <c:pt idx="24">
                  <c:v>6.3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5581568"/>
        <c:axId val="196067608"/>
      </c:barChart>
      <c:catAx>
        <c:axId val="1955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96067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067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5581568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626844491328535"/>
          <c:y val="3.9682539682539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 Mon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313017023422868E-2"/>
          <c:y val="0.14739306760643528"/>
          <c:w val="0.96644371411957852"/>
          <c:h val="0.7063519436381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dinamik!$B$34</c:f>
              <c:strCache>
                <c:ptCount val="1"/>
                <c:pt idx="0">
                  <c:v>нүүрс мян тн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4681331555282023E-3"/>
                  <c:y val="-4.5272993072300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666637719327842E-3"/>
                  <c:y val="-5.242348768002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0348347219018493E-3"/>
                  <c:y val="-0.13317939429647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436765382844441E-3"/>
                  <c:y val="-0.2883446238919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4.1451459218798861E-3"/>
                  <c:y val="-0.232699451473301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2.3619207210814619E-3"/>
                  <c:y val="-0.17523071086085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7557373968738883E-3"/>
                  <c:y val="-0.110526640044635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9722610312987878E-3"/>
                  <c:y val="-0.107526135634502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6.5813831226972253E-3"/>
                  <c:y val="-9.5268825518565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2.4058106297017942E-3"/>
                  <c:y val="-9.9664526055999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7.7996273054942557E-3"/>
                  <c:y val="-0.104628026145303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6.0164021046956936E-3"/>
                  <c:y val="-8.4341781166025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6.6252730313175129E-3"/>
                  <c:y val="-0.107125661367468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4.8420478305189986E-3"/>
                  <c:y val="-9.9664526055999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6.6647533752353509E-4"/>
                  <c:y val="-9.6817428083095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1.0844986597709884E-2"/>
                  <c:y val="-0.101678533251466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9.0617613969113716E-3"/>
                  <c:y val="-0.1022663303036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9.6706323235333722E-3"/>
                  <c:y val="-0.11651410190563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dinamik!$C$33:$AK$33</c:f>
              <c:numCache>
                <c:formatCode>General</c:formatCode>
                <c:ptCount val="35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</c:numCache>
            </c:numRef>
          </c:cat>
          <c:val>
            <c:numRef>
              <c:f>dinamik!$C$34:$AK$34</c:f>
              <c:numCache>
                <c:formatCode>General</c:formatCode>
                <c:ptCount val="35"/>
                <c:pt idx="2">
                  <c:v>10</c:v>
                </c:pt>
                <c:pt idx="3">
                  <c:v>23.6</c:v>
                </c:pt>
                <c:pt idx="4">
                  <c:v>76.3</c:v>
                </c:pt>
                <c:pt idx="5">
                  <c:v>213</c:v>
                </c:pt>
                <c:pt idx="6">
                  <c:v>157.4</c:v>
                </c:pt>
                <c:pt idx="7">
                  <c:v>110</c:v>
                </c:pt>
                <c:pt idx="8">
                  <c:v>60.5</c:v>
                </c:pt>
                <c:pt idx="9">
                  <c:v>53.8</c:v>
                </c:pt>
                <c:pt idx="10">
                  <c:v>53</c:v>
                </c:pt>
                <c:pt idx="11">
                  <c:v>41.8</c:v>
                </c:pt>
                <c:pt idx="12">
                  <c:v>37</c:v>
                </c:pt>
                <c:pt idx="13">
                  <c:v>38.4</c:v>
                </c:pt>
                <c:pt idx="14">
                  <c:v>33.200000000000003</c:v>
                </c:pt>
                <c:pt idx="15">
                  <c:v>41.8</c:v>
                </c:pt>
                <c:pt idx="16">
                  <c:v>52.9</c:v>
                </c:pt>
                <c:pt idx="17">
                  <c:v>58.2</c:v>
                </c:pt>
                <c:pt idx="18">
                  <c:v>48.8</c:v>
                </c:pt>
                <c:pt idx="19">
                  <c:v>40</c:v>
                </c:pt>
                <c:pt idx="20">
                  <c:v>40.299999999999997</c:v>
                </c:pt>
                <c:pt idx="21">
                  <c:v>40.200000000000003</c:v>
                </c:pt>
                <c:pt idx="22">
                  <c:v>40.9</c:v>
                </c:pt>
                <c:pt idx="23">
                  <c:v>51.3</c:v>
                </c:pt>
                <c:pt idx="24">
                  <c:v>54</c:v>
                </c:pt>
                <c:pt idx="25">
                  <c:v>55.4</c:v>
                </c:pt>
                <c:pt idx="26">
                  <c:v>86.8</c:v>
                </c:pt>
                <c:pt idx="27">
                  <c:v>50.2</c:v>
                </c:pt>
                <c:pt idx="28">
                  <c:v>69.900000000000006</c:v>
                </c:pt>
                <c:pt idx="29">
                  <c:v>72.099999999999994</c:v>
                </c:pt>
                <c:pt idx="30">
                  <c:v>90.6</c:v>
                </c:pt>
                <c:pt idx="31">
                  <c:v>88.6</c:v>
                </c:pt>
                <c:pt idx="32">
                  <c:v>72.599999999999994</c:v>
                </c:pt>
                <c:pt idx="33">
                  <c:v>44.7</c:v>
                </c:pt>
                <c:pt idx="34">
                  <c:v>63.6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6069568"/>
        <c:axId val="196072312"/>
      </c:barChart>
      <c:catAx>
        <c:axId val="19606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96072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072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069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r>
              <a:rPr lang="mn-MN" b="1"/>
              <a:t>үйлдвэрлэгдсэн  </a:t>
            </a:r>
            <a:r>
              <a:rPr lang="en-US" b="1"/>
              <a:t>öàõèëãààí ìÿí.êâò.öàã</a:t>
            </a:r>
          </a:p>
        </c:rich>
      </c:tx>
      <c:layout>
        <c:manualLayout>
          <c:xMode val="edge"/>
          <c:yMode val="edge"/>
          <c:x val="0.37894781047105952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75167188147801"/>
          <c:y val="0.17305458768873402"/>
          <c:w val="0.86947457799607164"/>
          <c:h val="0.67595818815331365"/>
        </c:manualLayout>
      </c:layout>
      <c:lineChart>
        <c:grouping val="standard"/>
        <c:varyColors val="0"/>
        <c:ser>
          <c:idx val="0"/>
          <c:order val="0"/>
          <c:tx>
            <c:strRef>
              <c:f>dinamik!$B$36</c:f>
              <c:strCache>
                <c:ptCount val="1"/>
                <c:pt idx="0">
                  <c:v>үйлвэрлэсэн цахилгаан мян квт цаг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1.5242708406369357E-2"/>
                  <c:y val="-8.140214180544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333138652804613E-2"/>
                  <c:y val="-8.3333241881350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493209337191426E-2"/>
                  <c:y val="-0.10317320091086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9208811424497222E-2"/>
                  <c:y val="-2.44037787959432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0"/>
                  <c:y val="-3.2520325203252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Mon"/>
                      <a:ea typeface="Arial Mon"/>
                      <a:cs typeface="Arial Mon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0173543474689945E-3"/>
                  <c:y val="-5.2038373252124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884873137916509E-3"/>
                  <c:y val="-7.59567249215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9.730943122637449E-4"/>
                  <c:y val="-8.046786834572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0974252405494744E-3"/>
                  <c:y val="-8.50404675025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257310926017637E-3"/>
                  <c:y val="-7.9253386009675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1394268400501199E-2"/>
                  <c:y val="-8.4571501733015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202992468509022E-2"/>
                  <c:y val="-7.8980127484064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97932748083088E-2"/>
                  <c:y val="-8.4563088150566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394199210905634E-2"/>
                  <c:y val="-8.4789523260811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029855495494629E-2"/>
                  <c:y val="-7.3320347151727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0943703534052843E-2"/>
                  <c:y val="-7.50575690233841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114099193090217E-2"/>
                  <c:y val="-7.9704792998436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1747523835723117E-2"/>
                  <c:y val="-6.504065040650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2922174469890246E-2"/>
                  <c:y val="-6.9686411149825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1.292217446989016E-2"/>
                  <c:y val="-6.5040650406504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-1.5271660737142995E-2"/>
                  <c:y val="-5.5749494727793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dinamik!$C$35:$AF$35</c:f>
              <c:numCache>
                <c:formatCode>General</c:formatCode>
                <c:ptCount val="30"/>
                <c:pt idx="0">
                  <c:v>1940</c:v>
                </c:pt>
                <c:pt idx="1">
                  <c:v>1950</c:v>
                </c:pt>
                <c:pt idx="2">
                  <c:v>1960</c:v>
                </c:pt>
                <c:pt idx="3">
                  <c:v>1970</c:v>
                </c:pt>
                <c:pt idx="4">
                  <c:v>1980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</c:numCache>
            </c:numRef>
          </c:cat>
          <c:val>
            <c:numRef>
              <c:f>dinamik!$C$36:$AF$36</c:f>
              <c:numCache>
                <c:formatCode>General</c:formatCode>
                <c:ptCount val="30"/>
                <c:pt idx="2">
                  <c:v>28.5</c:v>
                </c:pt>
                <c:pt idx="3">
                  <c:v>3483</c:v>
                </c:pt>
                <c:pt idx="4">
                  <c:v>8683.9</c:v>
                </c:pt>
                <c:pt idx="5">
                  <c:v>26689.599999999999</c:v>
                </c:pt>
                <c:pt idx="6">
                  <c:v>25363.4</c:v>
                </c:pt>
                <c:pt idx="7">
                  <c:v>21425</c:v>
                </c:pt>
                <c:pt idx="8">
                  <c:v>15248.7</c:v>
                </c:pt>
                <c:pt idx="9">
                  <c:v>12434.6</c:v>
                </c:pt>
                <c:pt idx="10">
                  <c:v>8145.2</c:v>
                </c:pt>
                <c:pt idx="11">
                  <c:v>1500</c:v>
                </c:pt>
                <c:pt idx="12">
                  <c:v>812</c:v>
                </c:pt>
                <c:pt idx="13">
                  <c:v>987.3</c:v>
                </c:pt>
                <c:pt idx="14">
                  <c:v>513.79999999999995</c:v>
                </c:pt>
                <c:pt idx="15">
                  <c:v>575.29999999999995</c:v>
                </c:pt>
                <c:pt idx="16">
                  <c:v>616.79999999999995</c:v>
                </c:pt>
                <c:pt idx="17">
                  <c:v>661.9</c:v>
                </c:pt>
                <c:pt idx="18">
                  <c:v>584.79999999999995</c:v>
                </c:pt>
                <c:pt idx="19">
                  <c:v>430.1</c:v>
                </c:pt>
                <c:pt idx="20">
                  <c:v>169.7</c:v>
                </c:pt>
                <c:pt idx="21">
                  <c:v>196.9</c:v>
                </c:pt>
                <c:pt idx="22">
                  <c:v>157.19999999999999</c:v>
                </c:pt>
                <c:pt idx="23">
                  <c:v>63.6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6071920"/>
        <c:axId val="196071136"/>
      </c:lineChart>
      <c:catAx>
        <c:axId val="1960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9607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071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96071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8258630599935567"/>
          <c:y val="3.8732394366197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Mon"/>
              <a:ea typeface="Arial Mon"/>
              <a:cs typeface="Arial Mo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3532134171301977E-2"/>
          <c:y val="0.13262910798122066"/>
          <c:w val="0.94332819327967854"/>
          <c:h val="0.74295774647888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dinamik!$B$39</c:f>
              <c:strCache>
                <c:ptCount val="1"/>
                <c:pt idx="0">
                  <c:v>дулаан мян гкал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4.4721854974478923E-4"/>
                  <c:y val="1.7848878045174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2570715118591813E-3"/>
                  <c:y val="4.439761931166903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22835746701505E-2"/>
                  <c:y val="1.6012716720269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4.1962478579636534E-3"/>
                  <c:y val="-2.49343832020998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6234862660441395E-3"/>
                  <c:y val="8.06994196148013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0507246741247816E-3"/>
                  <c:y val="-1.02236516210123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3.5623856019200515E-3"/>
                  <c:y val="1.6931721562973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8.6281498367623572E-3"/>
                  <c:y val="-1.1097926139514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8.4168624180811068E-3"/>
                  <c:y val="1.1618424457506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0844100826161589E-2"/>
                  <c:y val="1.1823962145576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5.3557617539569504E-3"/>
                  <c:y val="1.0131972940002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0421802999027821E-2"/>
                  <c:y val="2.230231784407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021051558034659E-2"/>
                  <c:y val="8.73904846401249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7.360702334903736E-3"/>
                  <c:y val="3.2538538316514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9.7879407429841917E-3"/>
                  <c:y val="-9.7316180547853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Mon"/>
                    <a:ea typeface="Arial Mon"/>
                    <a:cs typeface="Arial Mo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dinamik!$C$38:$AF$38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dinamik!$C$39:$AF$39</c:f>
              <c:numCache>
                <c:formatCode>General</c:formatCode>
                <c:ptCount val="30"/>
                <c:pt idx="0">
                  <c:v>120.4</c:v>
                </c:pt>
                <c:pt idx="1">
                  <c:v>203.3</c:v>
                </c:pt>
                <c:pt idx="2">
                  <c:v>146.1</c:v>
                </c:pt>
                <c:pt idx="3">
                  <c:v>100.6</c:v>
                </c:pt>
                <c:pt idx="4">
                  <c:v>100.6</c:v>
                </c:pt>
                <c:pt idx="5">
                  <c:v>34</c:v>
                </c:pt>
                <c:pt idx="6">
                  <c:v>49.1</c:v>
                </c:pt>
                <c:pt idx="7">
                  <c:v>36.6</c:v>
                </c:pt>
                <c:pt idx="8">
                  <c:v>33</c:v>
                </c:pt>
                <c:pt idx="9">
                  <c:v>27.2</c:v>
                </c:pt>
                <c:pt idx="10">
                  <c:v>40</c:v>
                </c:pt>
                <c:pt idx="11">
                  <c:v>53.9</c:v>
                </c:pt>
                <c:pt idx="12">
                  <c:v>51.2</c:v>
                </c:pt>
                <c:pt idx="13">
                  <c:v>50.5</c:v>
                </c:pt>
                <c:pt idx="14">
                  <c:v>53</c:v>
                </c:pt>
                <c:pt idx="15">
                  <c:v>52.1</c:v>
                </c:pt>
                <c:pt idx="16">
                  <c:v>55.2</c:v>
                </c:pt>
                <c:pt idx="17">
                  <c:v>63.5</c:v>
                </c:pt>
                <c:pt idx="18">
                  <c:v>62.3</c:v>
                </c:pt>
                <c:pt idx="19">
                  <c:v>68.2</c:v>
                </c:pt>
                <c:pt idx="20">
                  <c:v>78</c:v>
                </c:pt>
                <c:pt idx="21">
                  <c:v>76.2</c:v>
                </c:pt>
                <c:pt idx="22">
                  <c:v>106.5</c:v>
                </c:pt>
                <c:pt idx="23">
                  <c:v>117.1</c:v>
                </c:pt>
                <c:pt idx="24">
                  <c:v>129</c:v>
                </c:pt>
                <c:pt idx="25">
                  <c:v>145.5</c:v>
                </c:pt>
                <c:pt idx="26">
                  <c:v>165</c:v>
                </c:pt>
                <c:pt idx="27">
                  <c:v>176.9</c:v>
                </c:pt>
                <c:pt idx="28">
                  <c:v>227.8</c:v>
                </c:pt>
                <c:pt idx="29">
                  <c:v>251.8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6073096"/>
        <c:axId val="196073880"/>
      </c:barChart>
      <c:catAx>
        <c:axId val="196073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Mon"/>
                <a:ea typeface="Arial Mon"/>
                <a:cs typeface="Arial Mon"/>
              </a:defRPr>
            </a:pPr>
            <a:endParaRPr lang="en-US"/>
          </a:p>
        </c:txPr>
        <c:crossAx val="196073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073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6073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Mon"/>
          <a:ea typeface="Arial Mon"/>
          <a:cs typeface="Arial Mon"/>
        </a:defRPr>
      </a:pPr>
      <a:endParaRPr lang="en-US"/>
    </a:p>
  </c:txPr>
  <c:printSettings>
    <c:headerFooter alignWithMargins="0"/>
    <c:pageMargins b="1" l="0.75000000000000455" r="0.750000000000004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40</xdr:row>
      <xdr:rowOff>28575</xdr:rowOff>
    </xdr:from>
    <xdr:to>
      <xdr:col>29</xdr:col>
      <xdr:colOff>590550</xdr:colOff>
      <xdr:row>54</xdr:row>
      <xdr:rowOff>104775</xdr:rowOff>
    </xdr:to>
    <xdr:graphicFrame macro="">
      <xdr:nvGraphicFramePr>
        <xdr:cNvPr id="1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238124</xdr:colOff>
      <xdr:row>54</xdr:row>
      <xdr:rowOff>123825</xdr:rowOff>
    </xdr:from>
    <xdr:to>
      <xdr:col>29</xdr:col>
      <xdr:colOff>266699</xdr:colOff>
      <xdr:row>69</xdr:row>
      <xdr:rowOff>47625</xdr:rowOff>
    </xdr:to>
    <xdr:graphicFrame macro="">
      <xdr:nvGraphicFramePr>
        <xdr:cNvPr id="118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70</xdr:row>
      <xdr:rowOff>19050</xdr:rowOff>
    </xdr:from>
    <xdr:to>
      <xdr:col>29</xdr:col>
      <xdr:colOff>333375</xdr:colOff>
      <xdr:row>86</xdr:row>
      <xdr:rowOff>9525</xdr:rowOff>
    </xdr:to>
    <xdr:graphicFrame macro="">
      <xdr:nvGraphicFramePr>
        <xdr:cNvPr id="11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87</xdr:row>
      <xdr:rowOff>38100</xdr:rowOff>
    </xdr:from>
    <xdr:to>
      <xdr:col>29</xdr:col>
      <xdr:colOff>295275</xdr:colOff>
      <xdr:row>102</xdr:row>
      <xdr:rowOff>133350</xdr:rowOff>
    </xdr:to>
    <xdr:graphicFrame macro="">
      <xdr:nvGraphicFramePr>
        <xdr:cNvPr id="118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238125</xdr:colOff>
      <xdr:row>104</xdr:row>
      <xdr:rowOff>76200</xdr:rowOff>
    </xdr:from>
    <xdr:to>
      <xdr:col>29</xdr:col>
      <xdr:colOff>333375</xdr:colOff>
      <xdr:row>119</xdr:row>
      <xdr:rowOff>47625</xdr:rowOff>
    </xdr:to>
    <xdr:graphicFrame macro="">
      <xdr:nvGraphicFramePr>
        <xdr:cNvPr id="118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120</xdr:row>
      <xdr:rowOff>0</xdr:rowOff>
    </xdr:from>
    <xdr:to>
      <xdr:col>29</xdr:col>
      <xdr:colOff>342900</xdr:colOff>
      <xdr:row>134</xdr:row>
      <xdr:rowOff>66674</xdr:rowOff>
    </xdr:to>
    <xdr:graphicFrame macro="">
      <xdr:nvGraphicFramePr>
        <xdr:cNvPr id="118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28576</xdr:colOff>
      <xdr:row>152</xdr:row>
      <xdr:rowOff>57150</xdr:rowOff>
    </xdr:from>
    <xdr:to>
      <xdr:col>30</xdr:col>
      <xdr:colOff>19050</xdr:colOff>
      <xdr:row>169</xdr:row>
      <xdr:rowOff>38100</xdr:rowOff>
    </xdr:to>
    <xdr:graphicFrame macro="">
      <xdr:nvGraphicFramePr>
        <xdr:cNvPr id="118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</xdr:colOff>
      <xdr:row>135</xdr:row>
      <xdr:rowOff>47625</xdr:rowOff>
    </xdr:from>
    <xdr:to>
      <xdr:col>27</xdr:col>
      <xdr:colOff>457200</xdr:colOff>
      <xdr:row>152</xdr:row>
      <xdr:rowOff>0</xdr:rowOff>
    </xdr:to>
    <xdr:graphicFrame macro="">
      <xdr:nvGraphicFramePr>
        <xdr:cNvPr id="118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9"/>
  <sheetViews>
    <sheetView topLeftCell="A43" workbookViewId="0">
      <selection activeCell="F42" sqref="F42"/>
    </sheetView>
  </sheetViews>
  <sheetFormatPr defaultRowHeight="12.75" x14ac:dyDescent="0.2"/>
  <cols>
    <col min="1" max="1" width="18.28515625" customWidth="1"/>
    <col min="2" max="2" width="4.85546875" customWidth="1"/>
    <col min="3" max="3" width="12.42578125" customWidth="1"/>
    <col min="4" max="4" width="6.5703125" customWidth="1"/>
    <col min="5" max="10" width="5.42578125" customWidth="1"/>
    <col min="11" max="11" width="6.85546875" customWidth="1"/>
    <col min="12" max="17" width="7.7109375" customWidth="1"/>
    <col min="18" max="18" width="22.7109375" customWidth="1"/>
    <col min="19" max="19" width="0.140625" customWidth="1"/>
    <col min="20" max="21" width="7.7109375" hidden="1" customWidth="1"/>
    <col min="22" max="22" width="3.5703125" customWidth="1"/>
    <col min="23" max="23" width="22" customWidth="1"/>
    <col min="24" max="29" width="10.85546875" customWidth="1"/>
    <col min="30" max="37" width="6.7109375" customWidth="1"/>
  </cols>
  <sheetData>
    <row r="1" spans="1:43" ht="12" customHeight="1" x14ac:dyDescent="0.25">
      <c r="Y1" s="6"/>
      <c r="Z1" s="7"/>
      <c r="AA1" s="7"/>
      <c r="AB1" s="7"/>
      <c r="AC1" s="7"/>
    </row>
    <row r="2" spans="1:43" ht="12.75" customHeight="1" x14ac:dyDescent="0.2">
      <c r="A2" s="13"/>
      <c r="B2" s="13"/>
      <c r="C2" s="13"/>
      <c r="D2" s="13" t="s">
        <v>78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Y2" s="7"/>
      <c r="Z2" s="7"/>
      <c r="AA2" s="7"/>
      <c r="AB2" s="7"/>
      <c r="AC2" s="7"/>
    </row>
    <row r="3" spans="1:43" ht="12.75" customHeight="1" x14ac:dyDescent="0.2">
      <c r="A3" s="13"/>
      <c r="B3" s="13"/>
      <c r="C3" s="13"/>
      <c r="D3" s="13"/>
      <c r="E3" s="13"/>
      <c r="F3" s="13" t="s">
        <v>79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43" ht="12" customHeight="1" x14ac:dyDescent="0.2">
      <c r="A4" s="38" t="s">
        <v>0</v>
      </c>
      <c r="B4" s="39"/>
      <c r="C4" s="38" t="s">
        <v>1</v>
      </c>
      <c r="D4" s="38" t="s">
        <v>2</v>
      </c>
      <c r="E4" s="36" t="s">
        <v>80</v>
      </c>
      <c r="F4" s="37"/>
      <c r="G4" s="37"/>
      <c r="H4" s="37"/>
      <c r="I4" s="37"/>
      <c r="J4" s="37"/>
      <c r="K4" s="23" t="s">
        <v>99</v>
      </c>
      <c r="L4" s="36" t="s">
        <v>73</v>
      </c>
      <c r="M4" s="37"/>
      <c r="N4" s="37"/>
      <c r="O4" s="37"/>
      <c r="P4" s="37"/>
      <c r="Q4" s="37"/>
      <c r="R4" s="28"/>
      <c r="S4" s="27"/>
      <c r="T4" s="27"/>
      <c r="U4" s="27"/>
      <c r="V4" s="29" t="s">
        <v>100</v>
      </c>
      <c r="W4" s="32"/>
      <c r="X4" s="33" t="s">
        <v>121</v>
      </c>
      <c r="Y4" s="34"/>
      <c r="Z4" s="34"/>
      <c r="AA4" s="34"/>
      <c r="AB4" s="34"/>
      <c r="AC4" s="35"/>
      <c r="AD4" s="2"/>
      <c r="AE4" s="2"/>
      <c r="AF4" s="2"/>
      <c r="AG4" s="2"/>
      <c r="AH4" s="2"/>
      <c r="AI4" s="2"/>
      <c r="AJ4" s="2"/>
      <c r="AK4" s="2"/>
    </row>
    <row r="5" spans="1:43" ht="12" customHeight="1" x14ac:dyDescent="0.2">
      <c r="A5" s="38"/>
      <c r="B5" s="40"/>
      <c r="C5" s="38"/>
      <c r="D5" s="38"/>
      <c r="E5" s="24">
        <v>1940</v>
      </c>
      <c r="F5" s="24">
        <v>1950</v>
      </c>
      <c r="G5" s="24">
        <v>1960</v>
      </c>
      <c r="H5" s="24">
        <v>1970</v>
      </c>
      <c r="I5" s="24">
        <v>1980</v>
      </c>
      <c r="J5" s="24">
        <v>1990</v>
      </c>
      <c r="K5" s="23"/>
      <c r="L5" s="24">
        <v>1940</v>
      </c>
      <c r="M5" s="24">
        <v>1950</v>
      </c>
      <c r="N5" s="24">
        <v>1960</v>
      </c>
      <c r="O5" s="24">
        <v>1970</v>
      </c>
      <c r="P5" s="24">
        <v>1980</v>
      </c>
      <c r="Q5" s="24">
        <v>1990</v>
      </c>
      <c r="R5" s="28"/>
      <c r="S5" s="27"/>
      <c r="T5" s="27"/>
      <c r="U5" s="27"/>
      <c r="V5" s="30"/>
      <c r="W5" s="32"/>
      <c r="X5" s="25">
        <v>1940</v>
      </c>
      <c r="Y5" s="25">
        <v>1950</v>
      </c>
      <c r="Z5" s="25">
        <v>1960</v>
      </c>
      <c r="AA5" s="25">
        <v>1970</v>
      </c>
      <c r="AB5" s="25">
        <v>1980</v>
      </c>
      <c r="AC5" s="25">
        <v>1990</v>
      </c>
      <c r="AD5" s="4"/>
      <c r="AE5" s="4"/>
      <c r="AF5" s="4"/>
      <c r="AG5" s="4"/>
      <c r="AH5" s="4"/>
      <c r="AI5" s="4"/>
      <c r="AJ5" s="4"/>
      <c r="AK5" s="4"/>
    </row>
    <row r="6" spans="1:43" ht="12" customHeight="1" x14ac:dyDescent="0.2">
      <c r="A6" s="38"/>
      <c r="B6" s="40"/>
      <c r="C6" s="38"/>
      <c r="D6" s="38"/>
      <c r="E6" s="24"/>
      <c r="F6" s="24"/>
      <c r="G6" s="24"/>
      <c r="H6" s="24"/>
      <c r="I6" s="24"/>
      <c r="J6" s="24"/>
      <c r="K6" s="23"/>
      <c r="L6" s="24"/>
      <c r="M6" s="24"/>
      <c r="N6" s="24"/>
      <c r="O6" s="24"/>
      <c r="P6" s="24"/>
      <c r="Q6" s="24"/>
      <c r="R6" s="28"/>
      <c r="S6" s="27"/>
      <c r="T6" s="27"/>
      <c r="U6" s="27"/>
      <c r="V6" s="30"/>
      <c r="W6" s="32"/>
      <c r="X6" s="26"/>
      <c r="Y6" s="26"/>
      <c r="Z6" s="26"/>
      <c r="AA6" s="26"/>
      <c r="AB6" s="26"/>
      <c r="AC6" s="26"/>
      <c r="AD6" s="4"/>
      <c r="AE6" s="4"/>
      <c r="AF6" s="4"/>
      <c r="AG6" s="4"/>
      <c r="AH6" s="4"/>
      <c r="AI6" s="4"/>
      <c r="AJ6" s="4"/>
      <c r="AK6" s="4"/>
    </row>
    <row r="7" spans="1:43" ht="12" customHeight="1" x14ac:dyDescent="0.2">
      <c r="A7" s="38"/>
      <c r="B7" s="41"/>
      <c r="C7" s="38"/>
      <c r="D7" s="38"/>
      <c r="E7" s="24"/>
      <c r="F7" s="24"/>
      <c r="G7" s="24"/>
      <c r="H7" s="24"/>
      <c r="I7" s="24"/>
      <c r="J7" s="24"/>
      <c r="K7" s="23"/>
      <c r="L7" s="24"/>
      <c r="M7" s="24"/>
      <c r="N7" s="24"/>
      <c r="O7" s="24"/>
      <c r="P7" s="24"/>
      <c r="Q7" s="24"/>
      <c r="R7" s="28"/>
      <c r="S7" s="27"/>
      <c r="T7" s="27"/>
      <c r="U7" s="27"/>
      <c r="V7" s="31"/>
      <c r="W7" s="32"/>
      <c r="X7" s="26"/>
      <c r="Y7" s="26"/>
      <c r="Z7" s="26"/>
      <c r="AA7" s="26"/>
      <c r="AB7" s="26"/>
      <c r="AC7" s="26"/>
      <c r="AD7" s="4"/>
      <c r="AE7" s="4"/>
      <c r="AF7" s="4"/>
      <c r="AG7" s="4"/>
      <c r="AH7" s="4"/>
      <c r="AI7" s="4"/>
      <c r="AJ7" s="4"/>
      <c r="AK7" s="4"/>
    </row>
    <row r="8" spans="1:43" ht="12" customHeight="1" x14ac:dyDescent="0.2">
      <c r="A8" s="12" t="s">
        <v>91</v>
      </c>
      <c r="B8" s="12" t="s">
        <v>92</v>
      </c>
      <c r="C8" s="12" t="s">
        <v>93</v>
      </c>
      <c r="D8" s="12" t="s">
        <v>94</v>
      </c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12">
        <v>6</v>
      </c>
      <c r="K8" s="12">
        <v>12</v>
      </c>
      <c r="L8" s="12">
        <v>13</v>
      </c>
      <c r="M8" s="12">
        <v>14</v>
      </c>
      <c r="N8" s="12">
        <v>15</v>
      </c>
      <c r="O8" s="12">
        <v>16</v>
      </c>
      <c r="P8" s="12">
        <v>17</v>
      </c>
      <c r="Q8" s="12">
        <v>18</v>
      </c>
      <c r="R8" s="4"/>
      <c r="S8" s="9"/>
      <c r="T8" s="9"/>
      <c r="U8" s="9"/>
      <c r="V8" s="10" t="s">
        <v>122</v>
      </c>
      <c r="W8" s="10" t="s">
        <v>123</v>
      </c>
      <c r="X8" s="8">
        <v>1</v>
      </c>
      <c r="Y8" s="8">
        <v>2</v>
      </c>
      <c r="Z8" s="8">
        <v>4</v>
      </c>
      <c r="AA8" s="8">
        <v>5</v>
      </c>
      <c r="AB8" s="8">
        <v>6</v>
      </c>
      <c r="AC8" s="8">
        <v>7</v>
      </c>
      <c r="AD8" s="4"/>
      <c r="AE8" s="4"/>
      <c r="AF8" s="4"/>
      <c r="AG8" s="4"/>
      <c r="AH8" s="4"/>
      <c r="AI8" s="4"/>
      <c r="AJ8" s="4"/>
      <c r="AK8" s="4"/>
    </row>
    <row r="9" spans="1:43" ht="12.75" customHeight="1" x14ac:dyDescent="0.2">
      <c r="A9" s="13" t="s">
        <v>3</v>
      </c>
      <c r="B9" s="13">
        <v>1</v>
      </c>
      <c r="C9" s="13" t="s">
        <v>6</v>
      </c>
      <c r="D9" s="13" t="s">
        <v>4</v>
      </c>
      <c r="E9" s="13">
        <v>198.3</v>
      </c>
      <c r="F9" s="13">
        <v>795.2</v>
      </c>
      <c r="G9" s="13">
        <v>1472.5</v>
      </c>
      <c r="H9" s="13">
        <v>2697.4</v>
      </c>
      <c r="I9" s="13"/>
      <c r="J9" s="13">
        <v>69.099999999999994</v>
      </c>
      <c r="K9" s="13">
        <v>1</v>
      </c>
      <c r="L9" s="14">
        <f t="shared" ref="L9:L14" si="0">E9*K9</f>
        <v>198.3</v>
      </c>
      <c r="M9" s="13">
        <f t="shared" ref="M9:M14" si="1">F9*K9</f>
        <v>795.2</v>
      </c>
      <c r="N9" s="13">
        <f t="shared" ref="N9:N14" si="2">G9*K9</f>
        <v>1472.5</v>
      </c>
      <c r="O9" s="13">
        <f t="shared" ref="O9:O14" si="3">H9*K9</f>
        <v>2697.4</v>
      </c>
      <c r="P9" s="13">
        <f t="shared" ref="P9:P14" si="4">I9*K9</f>
        <v>0</v>
      </c>
      <c r="Q9" s="14">
        <f t="shared" ref="Q9:Q14" si="5">J9*K9</f>
        <v>69.099999999999994</v>
      </c>
      <c r="R9" s="1"/>
      <c r="S9" s="1"/>
      <c r="T9" s="1"/>
      <c r="U9" s="1"/>
      <c r="V9">
        <v>1</v>
      </c>
      <c r="W9" s="1" t="s">
        <v>101</v>
      </c>
      <c r="X9" s="16"/>
      <c r="Y9" s="16"/>
      <c r="Z9" s="16"/>
      <c r="AA9" s="16"/>
      <c r="AB9" s="16"/>
      <c r="AC9" s="16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ht="12.75" customHeight="1" x14ac:dyDescent="0.2">
      <c r="A10" s="13"/>
      <c r="B10" s="13">
        <v>2</v>
      </c>
      <c r="C10" s="13" t="s">
        <v>7</v>
      </c>
      <c r="D10" s="13" t="s">
        <v>4</v>
      </c>
      <c r="E10" s="13">
        <v>64.2</v>
      </c>
      <c r="F10" s="13">
        <v>72.2</v>
      </c>
      <c r="G10" s="13">
        <v>365.3</v>
      </c>
      <c r="H10" s="13">
        <v>2601.3000000000002</v>
      </c>
      <c r="I10" s="13">
        <v>6803.1</v>
      </c>
      <c r="J10" s="13">
        <v>10485.6</v>
      </c>
      <c r="K10" s="13">
        <v>1</v>
      </c>
      <c r="L10" s="14">
        <f t="shared" si="0"/>
        <v>64.2</v>
      </c>
      <c r="M10" s="13">
        <f t="shared" si="1"/>
        <v>72.2</v>
      </c>
      <c r="N10" s="13">
        <f t="shared" si="2"/>
        <v>365.3</v>
      </c>
      <c r="O10" s="13">
        <f t="shared" si="3"/>
        <v>2601.3000000000002</v>
      </c>
      <c r="P10" s="13">
        <f t="shared" si="4"/>
        <v>6803.1</v>
      </c>
      <c r="Q10" s="14">
        <f t="shared" si="5"/>
        <v>10485.6</v>
      </c>
      <c r="R10" s="1"/>
      <c r="S10" s="1"/>
      <c r="T10" s="1"/>
      <c r="U10" s="1"/>
      <c r="W10" s="1" t="s">
        <v>102</v>
      </c>
      <c r="X10" s="16">
        <f t="shared" ref="X10:AC10" si="6">SUM(X11:X12)</f>
        <v>0</v>
      </c>
      <c r="Y10" s="16">
        <f t="shared" si="6"/>
        <v>0</v>
      </c>
      <c r="Z10" s="16">
        <f t="shared" si="6"/>
        <v>83761.5</v>
      </c>
      <c r="AA10" s="16">
        <f t="shared" si="6"/>
        <v>1023653.7</v>
      </c>
      <c r="AB10" s="16">
        <f t="shared" si="6"/>
        <v>2549259.2099999995</v>
      </c>
      <c r="AC10" s="16">
        <f t="shared" si="6"/>
        <v>9496443.0399999991</v>
      </c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ht="12.75" customHeight="1" x14ac:dyDescent="0.2">
      <c r="A11" s="13"/>
      <c r="B11" s="13">
        <f>2+1</f>
        <v>3</v>
      </c>
      <c r="C11" s="13" t="s">
        <v>8</v>
      </c>
      <c r="D11" s="13" t="s">
        <v>11</v>
      </c>
      <c r="E11" s="13">
        <v>97</v>
      </c>
      <c r="F11" s="13">
        <v>67.2</v>
      </c>
      <c r="G11" s="13">
        <v>698</v>
      </c>
      <c r="H11" s="13">
        <v>1278</v>
      </c>
      <c r="I11" s="13">
        <v>2053.5</v>
      </c>
      <c r="J11" s="13">
        <v>2480.1999999999998</v>
      </c>
      <c r="K11" s="13">
        <v>23</v>
      </c>
      <c r="L11" s="14">
        <f t="shared" si="0"/>
        <v>2231</v>
      </c>
      <c r="M11" s="13">
        <f t="shared" si="1"/>
        <v>1545.6000000000001</v>
      </c>
      <c r="N11" s="13">
        <f t="shared" si="2"/>
        <v>16054</v>
      </c>
      <c r="O11" s="13">
        <f t="shared" si="3"/>
        <v>29394</v>
      </c>
      <c r="P11" s="13">
        <f t="shared" si="4"/>
        <v>47230.5</v>
      </c>
      <c r="Q11" s="14">
        <f t="shared" si="5"/>
        <v>57044.6</v>
      </c>
      <c r="R11" s="1"/>
      <c r="S11" s="1"/>
      <c r="T11" s="1"/>
      <c r="U11" s="1"/>
      <c r="W11" s="1" t="s">
        <v>103</v>
      </c>
      <c r="X11" s="16">
        <f t="shared" ref="X11:AC12" si="7">L46</f>
        <v>0</v>
      </c>
      <c r="Y11" s="16">
        <f t="shared" si="7"/>
        <v>0</v>
      </c>
      <c r="Z11" s="16">
        <f t="shared" si="7"/>
        <v>83761.5</v>
      </c>
      <c r="AA11" s="16">
        <f t="shared" si="7"/>
        <v>1023653.7</v>
      </c>
      <c r="AB11" s="16">
        <f t="shared" si="7"/>
        <v>2549259.2099999995</v>
      </c>
      <c r="AC11" s="16">
        <f t="shared" si="7"/>
        <v>7844073.4399999985</v>
      </c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12.75" customHeight="1" x14ac:dyDescent="0.2">
      <c r="A12" s="13"/>
      <c r="B12" s="13">
        <v>4</v>
      </c>
      <c r="C12" s="13" t="s">
        <v>9</v>
      </c>
      <c r="D12" s="13" t="s">
        <v>4</v>
      </c>
      <c r="E12" s="13">
        <v>42</v>
      </c>
      <c r="F12" s="13">
        <v>20.2</v>
      </c>
      <c r="G12" s="13">
        <v>65.8</v>
      </c>
      <c r="H12" s="13">
        <v>97</v>
      </c>
      <c r="I12" s="13">
        <v>297.39999999999998</v>
      </c>
      <c r="J12" s="13">
        <v>400.5</v>
      </c>
      <c r="K12" s="13">
        <v>1</v>
      </c>
      <c r="L12" s="14">
        <f t="shared" si="0"/>
        <v>42</v>
      </c>
      <c r="M12" s="13">
        <f t="shared" si="1"/>
        <v>20.2</v>
      </c>
      <c r="N12" s="13">
        <f t="shared" si="2"/>
        <v>65.8</v>
      </c>
      <c r="O12" s="13">
        <f t="shared" si="3"/>
        <v>97</v>
      </c>
      <c r="P12" s="13">
        <f t="shared" si="4"/>
        <v>297.39999999999998</v>
      </c>
      <c r="Q12" s="14">
        <f t="shared" si="5"/>
        <v>400.5</v>
      </c>
      <c r="R12" s="1"/>
      <c r="S12" s="1"/>
      <c r="T12" s="1"/>
      <c r="U12" s="1"/>
      <c r="W12" s="1" t="s">
        <v>104</v>
      </c>
      <c r="X12" s="16">
        <f t="shared" si="7"/>
        <v>0</v>
      </c>
      <c r="Y12" s="16">
        <f t="shared" si="7"/>
        <v>0</v>
      </c>
      <c r="Z12" s="16">
        <f t="shared" si="7"/>
        <v>0</v>
      </c>
      <c r="AA12" s="16">
        <f t="shared" si="7"/>
        <v>0</v>
      </c>
      <c r="AB12" s="16">
        <f t="shared" si="7"/>
        <v>0</v>
      </c>
      <c r="AC12" s="16">
        <f t="shared" si="7"/>
        <v>1652369.6</v>
      </c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ht="12.75" customHeight="1" x14ac:dyDescent="0.2">
      <c r="A13" s="13"/>
      <c r="B13" s="13">
        <v>5</v>
      </c>
      <c r="C13" s="13" t="s">
        <v>10</v>
      </c>
      <c r="D13" s="13" t="s">
        <v>12</v>
      </c>
      <c r="E13" s="13">
        <v>11</v>
      </c>
      <c r="F13" s="13">
        <v>1.6</v>
      </c>
      <c r="G13" s="13">
        <v>98.8</v>
      </c>
      <c r="H13" s="13"/>
      <c r="I13" s="13"/>
      <c r="J13" s="13"/>
      <c r="K13" s="13">
        <v>64</v>
      </c>
      <c r="L13" s="14">
        <f t="shared" si="0"/>
        <v>704</v>
      </c>
      <c r="M13" s="13">
        <f t="shared" si="1"/>
        <v>102.4</v>
      </c>
      <c r="N13" s="13">
        <f t="shared" si="2"/>
        <v>6323.2</v>
      </c>
      <c r="O13" s="13">
        <f t="shared" si="3"/>
        <v>0</v>
      </c>
      <c r="P13" s="13">
        <f t="shared" si="4"/>
        <v>0</v>
      </c>
      <c r="Q13" s="14">
        <f t="shared" si="5"/>
        <v>0</v>
      </c>
      <c r="R13" s="1"/>
      <c r="S13" s="1"/>
      <c r="T13" s="1"/>
      <c r="U13" s="1"/>
      <c r="V13">
        <v>2</v>
      </c>
      <c r="W13" s="1" t="s">
        <v>74</v>
      </c>
      <c r="X13" s="16">
        <f t="shared" ref="X13:AC13" si="8">L43</f>
        <v>0</v>
      </c>
      <c r="Y13" s="16">
        <f t="shared" si="8"/>
        <v>0</v>
      </c>
      <c r="Z13" s="16">
        <f t="shared" si="8"/>
        <v>68916</v>
      </c>
      <c r="AA13" s="16">
        <f t="shared" si="8"/>
        <v>162641.76</v>
      </c>
      <c r="AB13" s="16">
        <f t="shared" si="8"/>
        <v>525829.07999999996</v>
      </c>
      <c r="AC13" s="16">
        <f t="shared" si="8"/>
        <v>1467910.8</v>
      </c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ht="12.75" customHeight="1" x14ac:dyDescent="0.2">
      <c r="A14" s="13"/>
      <c r="B14" s="13">
        <v>6</v>
      </c>
      <c r="C14" s="13" t="s">
        <v>13</v>
      </c>
      <c r="D14" s="13" t="s">
        <v>14</v>
      </c>
      <c r="E14" s="13">
        <v>30</v>
      </c>
      <c r="F14" s="13">
        <v>29.9</v>
      </c>
      <c r="G14" s="13">
        <v>35</v>
      </c>
      <c r="H14" s="13">
        <v>532.6</v>
      </c>
      <c r="I14" s="13"/>
      <c r="J14" s="13"/>
      <c r="K14" s="13">
        <v>20</v>
      </c>
      <c r="L14" s="14">
        <f t="shared" si="0"/>
        <v>600</v>
      </c>
      <c r="M14" s="13">
        <f t="shared" si="1"/>
        <v>598</v>
      </c>
      <c r="N14" s="13">
        <f t="shared" si="2"/>
        <v>700</v>
      </c>
      <c r="O14" s="13">
        <f t="shared" si="3"/>
        <v>10652</v>
      </c>
      <c r="P14" s="13">
        <f t="shared" si="4"/>
        <v>0</v>
      </c>
      <c r="Q14" s="14">
        <f t="shared" si="5"/>
        <v>0</v>
      </c>
      <c r="R14" s="1"/>
      <c r="S14" s="1"/>
      <c r="T14" s="1"/>
      <c r="U14" s="1"/>
      <c r="V14">
        <v>3</v>
      </c>
      <c r="W14" s="1" t="s">
        <v>105</v>
      </c>
      <c r="X14" s="16"/>
      <c r="Y14" s="16"/>
      <c r="Z14" s="16"/>
      <c r="AA14" s="16"/>
      <c r="AB14" s="16"/>
      <c r="AC14" s="16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12.75" customHeight="1" x14ac:dyDescent="0.2">
      <c r="A15" s="13"/>
      <c r="B15" s="13">
        <v>7</v>
      </c>
      <c r="C15" s="13" t="s">
        <v>16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"/>
      <c r="S15" s="1"/>
      <c r="T15" s="1"/>
      <c r="U15" s="1"/>
      <c r="W15" s="1" t="s">
        <v>106</v>
      </c>
      <c r="X15" s="16"/>
      <c r="Y15" s="16"/>
      <c r="Z15" s="16"/>
      <c r="AA15" s="16"/>
      <c r="AB15" s="16"/>
      <c r="AC15" s="16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ht="12.75" customHeight="1" x14ac:dyDescent="0.2">
      <c r="A16" s="13" t="s">
        <v>5</v>
      </c>
      <c r="B16" s="13">
        <v>8</v>
      </c>
      <c r="C16" s="13" t="s">
        <v>18</v>
      </c>
      <c r="D16" s="13" t="s">
        <v>14</v>
      </c>
      <c r="E16" s="13">
        <v>37.9</v>
      </c>
      <c r="F16" s="13">
        <v>192.8</v>
      </c>
      <c r="G16" s="13">
        <v>179.5</v>
      </c>
      <c r="H16" s="13">
        <v>109.4</v>
      </c>
      <c r="I16" s="13"/>
      <c r="J16" s="13"/>
      <c r="K16" s="13">
        <v>1800</v>
      </c>
      <c r="L16" s="14">
        <f t="shared" ref="L16:L28" si="9">E16*K16</f>
        <v>68220</v>
      </c>
      <c r="M16" s="13">
        <f t="shared" ref="M16:M28" si="10">F16*K16</f>
        <v>347040</v>
      </c>
      <c r="N16" s="13">
        <f t="shared" ref="N16:N28" si="11">G16*K16</f>
        <v>323100</v>
      </c>
      <c r="O16" s="13">
        <f t="shared" ref="O16:O28" si="12">H16*K16</f>
        <v>196920</v>
      </c>
      <c r="P16" s="13">
        <f t="shared" ref="P16:P28" si="13">I16*K16</f>
        <v>0</v>
      </c>
      <c r="Q16" s="14">
        <f t="shared" ref="Q16:Q28" si="14">J16*K16</f>
        <v>0</v>
      </c>
      <c r="R16" s="1"/>
      <c r="S16" s="1"/>
      <c r="T16" s="1"/>
      <c r="U16" s="1"/>
      <c r="V16">
        <v>4</v>
      </c>
      <c r="W16" s="1" t="s">
        <v>119</v>
      </c>
      <c r="X16" s="16"/>
      <c r="Y16" s="16"/>
      <c r="Z16" s="16"/>
      <c r="AA16" s="16"/>
      <c r="AB16" s="16"/>
      <c r="AC16" s="16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ht="12.75" customHeight="1" x14ac:dyDescent="0.2">
      <c r="A17" s="13" t="s">
        <v>17</v>
      </c>
      <c r="B17" s="13">
        <v>9</v>
      </c>
      <c r="C17" s="13" t="s">
        <v>19</v>
      </c>
      <c r="D17" s="13" t="s">
        <v>14</v>
      </c>
      <c r="E17" s="13">
        <v>23.8</v>
      </c>
      <c r="F17" s="13">
        <v>56.6</v>
      </c>
      <c r="G17" s="13">
        <v>190.5</v>
      </c>
      <c r="H17" s="13">
        <v>466.5</v>
      </c>
      <c r="I17" s="13">
        <v>630</v>
      </c>
      <c r="J17" s="13">
        <v>756.8</v>
      </c>
      <c r="K17" s="13">
        <v>444.3</v>
      </c>
      <c r="L17" s="14">
        <f t="shared" si="9"/>
        <v>10574.34</v>
      </c>
      <c r="M17" s="13">
        <f t="shared" si="10"/>
        <v>25147.38</v>
      </c>
      <c r="N17" s="13">
        <f t="shared" si="11"/>
        <v>84639.150000000009</v>
      </c>
      <c r="O17" s="13">
        <f t="shared" si="12"/>
        <v>207265.95</v>
      </c>
      <c r="P17" s="13">
        <f t="shared" si="13"/>
        <v>279909</v>
      </c>
      <c r="Q17" s="14">
        <f t="shared" si="14"/>
        <v>336246.24</v>
      </c>
      <c r="R17" s="1"/>
      <c r="S17" s="1"/>
      <c r="T17" s="1"/>
      <c r="U17" s="1"/>
      <c r="W17" s="1" t="s">
        <v>120</v>
      </c>
      <c r="X17" s="16">
        <f>L12+L13+L53+L58+L59+L60+L61+L62+L63+L74</f>
        <v>746</v>
      </c>
      <c r="Y17" s="16">
        <f>M12+M13+M53+M58+M59+M60+M61+M62+M63+M74</f>
        <v>122.60000000000001</v>
      </c>
      <c r="Z17" s="16">
        <f>N12+N13+N53+N58+N59+N60+N61+N62+N63</f>
        <v>6389</v>
      </c>
      <c r="AA17" s="16">
        <f>O12+O13+O53+O58+O59+O60+O61+O62+O63</f>
        <v>97</v>
      </c>
      <c r="AB17" s="16">
        <f>P12+P13+P53+P58+P59+P60+P61+P62+P63</f>
        <v>437819.80000000005</v>
      </c>
      <c r="AC17" s="16">
        <f>Q12+Q13+Q53+Q58+Q59+Q60+Q61+Q62+Q63</f>
        <v>754396.2</v>
      </c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ht="12.75" customHeight="1" x14ac:dyDescent="0.2">
      <c r="A18" s="13"/>
      <c r="B18" s="13">
        <v>10</v>
      </c>
      <c r="C18" s="13" t="s">
        <v>20</v>
      </c>
      <c r="D18" s="13" t="s">
        <v>14</v>
      </c>
      <c r="E18" s="13">
        <v>1.9</v>
      </c>
      <c r="F18" s="13">
        <v>22.1</v>
      </c>
      <c r="G18" s="13">
        <v>65.5</v>
      </c>
      <c r="H18" s="13">
        <v>95.1</v>
      </c>
      <c r="I18" s="13">
        <v>349</v>
      </c>
      <c r="J18" s="13">
        <v>596.29999999999995</v>
      </c>
      <c r="K18" s="13">
        <v>668.4</v>
      </c>
      <c r="L18" s="14">
        <f t="shared" si="9"/>
        <v>1269.9599999999998</v>
      </c>
      <c r="M18" s="13">
        <f t="shared" si="10"/>
        <v>14771.640000000001</v>
      </c>
      <c r="N18" s="13">
        <f t="shared" si="11"/>
        <v>43780.2</v>
      </c>
      <c r="O18" s="13">
        <f t="shared" si="12"/>
        <v>63564.84</v>
      </c>
      <c r="P18" s="13">
        <f t="shared" si="13"/>
        <v>233271.6</v>
      </c>
      <c r="Q18" s="14">
        <f t="shared" si="14"/>
        <v>398566.92</v>
      </c>
      <c r="R18" s="1"/>
      <c r="S18" s="1"/>
      <c r="T18" s="1"/>
      <c r="U18" s="1"/>
      <c r="V18">
        <v>5</v>
      </c>
      <c r="W18" s="1" t="s">
        <v>107</v>
      </c>
      <c r="X18" s="16"/>
      <c r="Y18" s="16"/>
      <c r="Z18" s="16"/>
      <c r="AA18" s="16"/>
      <c r="AB18" s="16"/>
      <c r="AC18" s="16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12.75" customHeight="1" x14ac:dyDescent="0.2">
      <c r="A19" s="13"/>
      <c r="B19" s="13">
        <v>11</v>
      </c>
      <c r="C19" s="13" t="s">
        <v>21</v>
      </c>
      <c r="D19" s="13" t="s">
        <v>24</v>
      </c>
      <c r="E19" s="13"/>
      <c r="F19" s="13">
        <v>4.7</v>
      </c>
      <c r="G19" s="13">
        <v>8.8000000000000007</v>
      </c>
      <c r="H19" s="13">
        <v>55.9</v>
      </c>
      <c r="I19" s="13">
        <v>155.6</v>
      </c>
      <c r="J19" s="13">
        <v>142</v>
      </c>
      <c r="K19" s="13">
        <v>2963.5</v>
      </c>
      <c r="L19" s="14">
        <f t="shared" si="9"/>
        <v>0</v>
      </c>
      <c r="M19" s="13">
        <f t="shared" si="10"/>
        <v>13928.45</v>
      </c>
      <c r="N19" s="13">
        <f t="shared" si="11"/>
        <v>26078.800000000003</v>
      </c>
      <c r="O19" s="13">
        <f t="shared" si="12"/>
        <v>165659.65</v>
      </c>
      <c r="P19" s="13">
        <f t="shared" si="13"/>
        <v>461120.6</v>
      </c>
      <c r="Q19" s="14">
        <f t="shared" si="14"/>
        <v>420817</v>
      </c>
      <c r="R19" s="1"/>
      <c r="S19" s="1"/>
      <c r="T19" s="1"/>
      <c r="U19" s="1"/>
      <c r="W19" s="1" t="s">
        <v>108</v>
      </c>
      <c r="X19" s="16">
        <f t="shared" ref="X19:AC19" si="15">SUM(X20:X24)</f>
        <v>80664.3</v>
      </c>
      <c r="Y19" s="16">
        <f t="shared" si="15"/>
        <v>402347.87</v>
      </c>
      <c r="Z19" s="16">
        <f t="shared" si="15"/>
        <v>1251494.1499999999</v>
      </c>
      <c r="AA19" s="16">
        <f t="shared" si="15"/>
        <v>1342322.24</v>
      </c>
      <c r="AB19" s="16">
        <f t="shared" si="15"/>
        <v>2960041.19</v>
      </c>
      <c r="AC19" s="16">
        <f t="shared" si="15"/>
        <v>4925353.88</v>
      </c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ht="12.75" customHeight="1" x14ac:dyDescent="0.2">
      <c r="A20" s="13"/>
      <c r="B20" s="13">
        <v>12</v>
      </c>
      <c r="C20" s="13" t="s">
        <v>22</v>
      </c>
      <c r="D20" s="13" t="s">
        <v>14</v>
      </c>
      <c r="E20" s="13">
        <v>0.1</v>
      </c>
      <c r="F20" s="13">
        <v>9.1999999999999993</v>
      </c>
      <c r="G20" s="13">
        <v>65.599999999999994</v>
      </c>
      <c r="H20" s="13">
        <v>88.2</v>
      </c>
      <c r="I20" s="13">
        <v>80.5</v>
      </c>
      <c r="J20" s="13">
        <v>57.6</v>
      </c>
      <c r="K20" s="13">
        <v>80</v>
      </c>
      <c r="L20" s="14">
        <f t="shared" si="9"/>
        <v>8</v>
      </c>
      <c r="M20" s="13">
        <f t="shared" si="10"/>
        <v>736</v>
      </c>
      <c r="N20" s="13">
        <f t="shared" si="11"/>
        <v>5248</v>
      </c>
      <c r="O20" s="13">
        <f t="shared" si="12"/>
        <v>7056</v>
      </c>
      <c r="P20" s="13">
        <f t="shared" si="13"/>
        <v>6440</v>
      </c>
      <c r="Q20" s="14">
        <f t="shared" si="14"/>
        <v>4608</v>
      </c>
      <c r="R20" s="1"/>
      <c r="S20" s="1"/>
      <c r="T20" s="1"/>
      <c r="U20" s="1"/>
      <c r="W20" s="1" t="s">
        <v>109</v>
      </c>
      <c r="X20" s="16"/>
      <c r="Y20" s="16"/>
      <c r="Z20" s="16"/>
      <c r="AA20" s="16"/>
      <c r="AB20" s="16"/>
      <c r="AC20" s="16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ht="12.75" customHeight="1" x14ac:dyDescent="0.2">
      <c r="A21" s="13"/>
      <c r="B21" s="13">
        <v>13</v>
      </c>
      <c r="C21" s="13" t="s">
        <v>23</v>
      </c>
      <c r="D21" s="13" t="s">
        <v>14</v>
      </c>
      <c r="E21" s="13"/>
      <c r="F21" s="13">
        <v>0.8</v>
      </c>
      <c r="G21" s="13">
        <v>34.5</v>
      </c>
      <c r="H21" s="13">
        <v>20.6</v>
      </c>
      <c r="I21" s="13"/>
      <c r="J21" s="13">
        <v>27.7</v>
      </c>
      <c r="K21" s="13">
        <v>1078</v>
      </c>
      <c r="L21" s="14">
        <f t="shared" si="9"/>
        <v>0</v>
      </c>
      <c r="M21" s="13">
        <f t="shared" si="10"/>
        <v>862.40000000000009</v>
      </c>
      <c r="N21" s="13">
        <f t="shared" si="11"/>
        <v>37191</v>
      </c>
      <c r="O21" s="13">
        <f t="shared" si="12"/>
        <v>22206.800000000003</v>
      </c>
      <c r="P21" s="13">
        <f t="shared" si="13"/>
        <v>0</v>
      </c>
      <c r="Q21" s="14">
        <f t="shared" si="14"/>
        <v>29860.6</v>
      </c>
      <c r="R21" s="1"/>
      <c r="S21" s="1"/>
      <c r="T21" s="1"/>
      <c r="U21" s="1"/>
      <c r="W21" s="1" t="s">
        <v>110</v>
      </c>
      <c r="X21" s="16">
        <f t="shared" ref="X21:AC21" si="16">L27</f>
        <v>0</v>
      </c>
      <c r="Y21" s="16">
        <f t="shared" si="16"/>
        <v>0</v>
      </c>
      <c r="Z21" s="16">
        <f t="shared" si="16"/>
        <v>0</v>
      </c>
      <c r="AA21" s="16">
        <f t="shared" si="16"/>
        <v>0</v>
      </c>
      <c r="AB21" s="16">
        <f t="shared" si="16"/>
        <v>0</v>
      </c>
      <c r="AC21" s="16">
        <f t="shared" si="16"/>
        <v>287600</v>
      </c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ht="12.75" customHeight="1" x14ac:dyDescent="0.2">
      <c r="A22" s="13"/>
      <c r="B22" s="13">
        <v>14</v>
      </c>
      <c r="C22" s="13" t="s">
        <v>52</v>
      </c>
      <c r="D22" s="13" t="s">
        <v>24</v>
      </c>
      <c r="E22" s="13"/>
      <c r="F22" s="13"/>
      <c r="G22" s="13"/>
      <c r="H22" s="13"/>
      <c r="I22" s="13">
        <v>58.1</v>
      </c>
      <c r="J22" s="13">
        <v>171.2</v>
      </c>
      <c r="K22" s="13">
        <v>195</v>
      </c>
      <c r="L22" s="14">
        <f t="shared" si="9"/>
        <v>0</v>
      </c>
      <c r="M22" s="13">
        <f t="shared" si="10"/>
        <v>0</v>
      </c>
      <c r="N22" s="13">
        <f t="shared" si="11"/>
        <v>0</v>
      </c>
      <c r="O22" s="13">
        <f t="shared" si="12"/>
        <v>0</v>
      </c>
      <c r="P22" s="13">
        <f t="shared" si="13"/>
        <v>11329.5</v>
      </c>
      <c r="Q22" s="14">
        <f t="shared" si="14"/>
        <v>33384</v>
      </c>
      <c r="R22" s="1"/>
      <c r="S22" s="1"/>
      <c r="T22" s="1"/>
      <c r="U22" s="1"/>
      <c r="W22" s="1" t="s">
        <v>111</v>
      </c>
      <c r="X22" s="16">
        <f>L17+L18+L23+L35+L36+L38+L40+L90</f>
        <v>11844.3</v>
      </c>
      <c r="Y22" s="16">
        <f>M17+M18+M23+M35+M36+M38+M40+M90</f>
        <v>39919.020000000004</v>
      </c>
      <c r="Z22" s="16">
        <f>N17+N18+N23+N35+N36+N38+N40</f>
        <v>560764.35</v>
      </c>
      <c r="AA22" s="16">
        <f>O17+O18+O23+O35+O36+O38+O40</f>
        <v>831215.79</v>
      </c>
      <c r="AB22" s="16">
        <f>P17+P18+P23+P35+P36+P38+P40</f>
        <v>2207439.04</v>
      </c>
      <c r="AC22" s="16">
        <f>Q17+Q18+Q23+Q35+Q36+Q38+Q40</f>
        <v>3177408.42</v>
      </c>
      <c r="AD22" s="16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ht="12.75" customHeight="1" x14ac:dyDescent="0.2">
      <c r="A23" s="13"/>
      <c r="B23" s="13">
        <v>15</v>
      </c>
      <c r="C23" s="13" t="s">
        <v>53</v>
      </c>
      <c r="D23" s="13" t="s">
        <v>14</v>
      </c>
      <c r="E23" s="13"/>
      <c r="F23" s="13"/>
      <c r="G23" s="13"/>
      <c r="H23" s="13"/>
      <c r="I23" s="13">
        <v>79.599999999999994</v>
      </c>
      <c r="J23" s="13">
        <v>213.4</v>
      </c>
      <c r="K23" s="13">
        <v>193.9</v>
      </c>
      <c r="L23" s="14">
        <f t="shared" si="9"/>
        <v>0</v>
      </c>
      <c r="M23" s="13">
        <f t="shared" si="10"/>
        <v>0</v>
      </c>
      <c r="N23" s="13">
        <f t="shared" si="11"/>
        <v>0</v>
      </c>
      <c r="O23" s="13">
        <f t="shared" si="12"/>
        <v>0</v>
      </c>
      <c r="P23" s="13">
        <f t="shared" si="13"/>
        <v>15434.439999999999</v>
      </c>
      <c r="Q23" s="14">
        <f t="shared" si="14"/>
        <v>41378.26</v>
      </c>
      <c r="R23" s="1"/>
      <c r="S23" s="1"/>
      <c r="T23" s="1"/>
      <c r="U23" s="1"/>
      <c r="W23" s="1" t="s">
        <v>112</v>
      </c>
      <c r="X23" s="16">
        <f t="shared" ref="X23:AC23" si="17">L19+L22+L25</f>
        <v>0</v>
      </c>
      <c r="Y23" s="16">
        <f t="shared" si="17"/>
        <v>13928.45</v>
      </c>
      <c r="Z23" s="16">
        <f t="shared" si="17"/>
        <v>26078.800000000003</v>
      </c>
      <c r="AA23" s="16">
        <f t="shared" si="17"/>
        <v>165659.65</v>
      </c>
      <c r="AB23" s="16">
        <f t="shared" si="17"/>
        <v>500085</v>
      </c>
      <c r="AC23" s="16">
        <f t="shared" si="17"/>
        <v>457849.88</v>
      </c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ht="12.75" customHeight="1" x14ac:dyDescent="0.2">
      <c r="A24" s="13"/>
      <c r="B24" s="13">
        <v>16</v>
      </c>
      <c r="C24" s="13" t="s">
        <v>54</v>
      </c>
      <c r="D24" s="13" t="s">
        <v>14</v>
      </c>
      <c r="E24" s="13"/>
      <c r="F24" s="13"/>
      <c r="G24" s="13"/>
      <c r="H24" s="13"/>
      <c r="I24" s="13">
        <v>1.5</v>
      </c>
      <c r="J24" s="13">
        <v>1.8</v>
      </c>
      <c r="K24" s="13">
        <v>26.1</v>
      </c>
      <c r="L24" s="14">
        <f t="shared" si="9"/>
        <v>0</v>
      </c>
      <c r="M24" s="13">
        <f t="shared" si="10"/>
        <v>0</v>
      </c>
      <c r="N24" s="13">
        <f t="shared" si="11"/>
        <v>0</v>
      </c>
      <c r="O24" s="13">
        <f t="shared" si="12"/>
        <v>0</v>
      </c>
      <c r="P24" s="13">
        <f t="shared" si="13"/>
        <v>39.150000000000006</v>
      </c>
      <c r="Q24" s="14">
        <f t="shared" si="14"/>
        <v>46.980000000000004</v>
      </c>
      <c r="R24" s="1"/>
      <c r="S24" s="1"/>
      <c r="T24" s="1"/>
      <c r="U24" s="1"/>
      <c r="W24" s="1" t="s">
        <v>113</v>
      </c>
      <c r="X24" s="16">
        <f t="shared" ref="X24:AC24" si="18">L14+L16+L21+L24+L28+L26+L37+L41</f>
        <v>68820</v>
      </c>
      <c r="Y24" s="16">
        <f t="shared" si="18"/>
        <v>348500.4</v>
      </c>
      <c r="Z24" s="16">
        <f t="shared" si="18"/>
        <v>664651</v>
      </c>
      <c r="AA24" s="16">
        <f t="shared" si="18"/>
        <v>345446.8</v>
      </c>
      <c r="AB24" s="16">
        <f t="shared" si="18"/>
        <v>252517.15</v>
      </c>
      <c r="AC24" s="16">
        <f t="shared" si="18"/>
        <v>1002495.5800000001</v>
      </c>
      <c r="AD24" s="16"/>
      <c r="AE24" s="16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ht="12.75" customHeight="1" x14ac:dyDescent="0.2">
      <c r="A25" s="13"/>
      <c r="B25" s="13">
        <v>17</v>
      </c>
      <c r="C25" s="13" t="s">
        <v>55</v>
      </c>
      <c r="D25" s="13"/>
      <c r="E25" s="13"/>
      <c r="F25" s="13"/>
      <c r="G25" s="13"/>
      <c r="H25" s="13"/>
      <c r="I25" s="13">
        <v>51.5</v>
      </c>
      <c r="J25" s="13">
        <v>6.8</v>
      </c>
      <c r="K25" s="13">
        <v>536.6</v>
      </c>
      <c r="L25" s="14">
        <f t="shared" si="9"/>
        <v>0</v>
      </c>
      <c r="M25" s="13">
        <f t="shared" si="10"/>
        <v>0</v>
      </c>
      <c r="N25" s="13">
        <f t="shared" si="11"/>
        <v>0</v>
      </c>
      <c r="O25" s="13">
        <f t="shared" si="12"/>
        <v>0</v>
      </c>
      <c r="P25" s="13">
        <f t="shared" si="13"/>
        <v>27634.9</v>
      </c>
      <c r="Q25" s="14">
        <f t="shared" si="14"/>
        <v>3648.88</v>
      </c>
      <c r="R25" s="1"/>
      <c r="S25" s="1"/>
      <c r="T25" s="1"/>
      <c r="U25" s="1"/>
      <c r="V25">
        <v>6</v>
      </c>
      <c r="W25" s="1" t="s">
        <v>114</v>
      </c>
      <c r="X25" s="16"/>
      <c r="Y25" s="16"/>
      <c r="Z25" s="16"/>
      <c r="AA25" s="16"/>
      <c r="AB25" s="16"/>
      <c r="AC25" s="16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ht="12.75" customHeight="1" x14ac:dyDescent="0.2">
      <c r="A26" s="13"/>
      <c r="B26" s="13">
        <v>18</v>
      </c>
      <c r="C26" s="13" t="s">
        <v>63</v>
      </c>
      <c r="D26" s="13"/>
      <c r="E26" s="13"/>
      <c r="F26" s="13"/>
      <c r="G26" s="13"/>
      <c r="H26" s="13"/>
      <c r="I26" s="13"/>
      <c r="J26" s="13">
        <v>3.2</v>
      </c>
      <c r="K26" s="13">
        <v>610</v>
      </c>
      <c r="L26" s="14">
        <f t="shared" si="9"/>
        <v>0</v>
      </c>
      <c r="M26" s="13">
        <f t="shared" si="10"/>
        <v>0</v>
      </c>
      <c r="N26" s="13">
        <f t="shared" si="11"/>
        <v>0</v>
      </c>
      <c r="O26" s="13">
        <f t="shared" si="12"/>
        <v>0</v>
      </c>
      <c r="P26" s="13">
        <f t="shared" si="13"/>
        <v>0</v>
      </c>
      <c r="Q26" s="14">
        <f t="shared" si="14"/>
        <v>1952</v>
      </c>
      <c r="R26" s="1"/>
      <c r="S26" s="1"/>
      <c r="T26" s="1"/>
      <c r="U26" s="1"/>
      <c r="W26" s="1" t="s">
        <v>108</v>
      </c>
      <c r="X26" s="16"/>
      <c r="Y26" s="16"/>
      <c r="Z26" s="16"/>
      <c r="AA26" s="16"/>
      <c r="AB26" s="16"/>
      <c r="AC26" s="16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ht="12.75" customHeight="1" x14ac:dyDescent="0.2">
      <c r="A27" s="13"/>
      <c r="B27" s="13">
        <v>19</v>
      </c>
      <c r="C27" s="13" t="s">
        <v>64</v>
      </c>
      <c r="D27" s="13"/>
      <c r="E27" s="13"/>
      <c r="F27" s="13"/>
      <c r="G27" s="13"/>
      <c r="H27" s="13"/>
      <c r="I27" s="13"/>
      <c r="J27" s="13">
        <v>719</v>
      </c>
      <c r="K27" s="13">
        <v>400</v>
      </c>
      <c r="L27" s="14">
        <f t="shared" si="9"/>
        <v>0</v>
      </c>
      <c r="M27" s="13">
        <f t="shared" si="10"/>
        <v>0</v>
      </c>
      <c r="N27" s="13">
        <f t="shared" si="11"/>
        <v>0</v>
      </c>
      <c r="O27" s="13">
        <f t="shared" si="12"/>
        <v>0</v>
      </c>
      <c r="P27" s="13">
        <f t="shared" si="13"/>
        <v>0</v>
      </c>
      <c r="Q27" s="14">
        <f t="shared" si="14"/>
        <v>287600</v>
      </c>
      <c r="R27" s="1"/>
      <c r="S27" s="1"/>
      <c r="T27" s="1"/>
      <c r="U27" s="1"/>
      <c r="V27">
        <v>7</v>
      </c>
      <c r="W27" s="1" t="s">
        <v>75</v>
      </c>
      <c r="X27" s="16">
        <f t="shared" ref="X27:AC27" si="19">L10+L11</f>
        <v>2295.1999999999998</v>
      </c>
      <c r="Y27" s="16">
        <f t="shared" si="19"/>
        <v>1617.8000000000002</v>
      </c>
      <c r="Z27" s="16">
        <f t="shared" si="19"/>
        <v>16419.3</v>
      </c>
      <c r="AA27" s="16">
        <f t="shared" si="19"/>
        <v>31995.3</v>
      </c>
      <c r="AB27" s="16">
        <f t="shared" si="19"/>
        <v>54033.599999999999</v>
      </c>
      <c r="AC27" s="16">
        <f t="shared" si="19"/>
        <v>67530.2</v>
      </c>
    </row>
    <row r="28" spans="1:43" ht="12.75" customHeight="1" x14ac:dyDescent="0.2">
      <c r="A28" s="13"/>
      <c r="B28" s="13">
        <v>20</v>
      </c>
      <c r="C28" s="13" t="s">
        <v>13</v>
      </c>
      <c r="D28" s="13"/>
      <c r="E28" s="13"/>
      <c r="F28" s="13"/>
      <c r="G28" s="13"/>
      <c r="H28" s="13"/>
      <c r="I28" s="13">
        <v>971</v>
      </c>
      <c r="J28" s="13">
        <v>652.5</v>
      </c>
      <c r="K28" s="13">
        <v>20</v>
      </c>
      <c r="L28" s="14">
        <f t="shared" si="9"/>
        <v>0</v>
      </c>
      <c r="M28" s="13">
        <f t="shared" si="10"/>
        <v>0</v>
      </c>
      <c r="N28" s="13">
        <f t="shared" si="11"/>
        <v>0</v>
      </c>
      <c r="O28" s="13">
        <f t="shared" si="12"/>
        <v>0</v>
      </c>
      <c r="P28" s="13">
        <f t="shared" si="13"/>
        <v>19420</v>
      </c>
      <c r="Q28" s="14">
        <f t="shared" si="14"/>
        <v>13050</v>
      </c>
      <c r="R28" s="1"/>
      <c r="S28" s="1"/>
      <c r="T28" s="1"/>
      <c r="U28" s="1"/>
      <c r="V28">
        <v>8</v>
      </c>
      <c r="W28" s="1" t="s">
        <v>115</v>
      </c>
    </row>
    <row r="29" spans="1:43" ht="12.75" customHeight="1" x14ac:dyDescent="0.2">
      <c r="A29" s="13"/>
      <c r="B29" s="13">
        <v>21</v>
      </c>
      <c r="C29" s="13" t="s">
        <v>71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"/>
      <c r="S29" s="1"/>
      <c r="T29" s="1"/>
      <c r="U29" s="1"/>
      <c r="W29" s="1" t="s">
        <v>108</v>
      </c>
      <c r="X29" s="18">
        <f t="shared" ref="X29:AC29" si="20">L9+L49+L50+L51+L52+L55</f>
        <v>198.3</v>
      </c>
      <c r="Y29" s="18">
        <f t="shared" si="20"/>
        <v>795.2</v>
      </c>
      <c r="Z29" s="18">
        <f t="shared" si="20"/>
        <v>1472.5</v>
      </c>
      <c r="AA29" s="18">
        <f t="shared" si="20"/>
        <v>1608855.4</v>
      </c>
      <c r="AB29" s="18">
        <f t="shared" si="20"/>
        <v>1636767.5</v>
      </c>
      <c r="AC29" s="18">
        <f t="shared" si="20"/>
        <v>1401224.2000000002</v>
      </c>
    </row>
    <row r="30" spans="1:43" ht="12.75" customHeight="1" x14ac:dyDescent="0.2">
      <c r="A30" s="13" t="s">
        <v>25</v>
      </c>
      <c r="B30" s="13">
        <v>22</v>
      </c>
      <c r="C30" s="13" t="s">
        <v>28</v>
      </c>
      <c r="D30" s="13" t="s">
        <v>27</v>
      </c>
      <c r="E30" s="13"/>
      <c r="F30" s="13"/>
      <c r="G30" s="13">
        <v>541.4</v>
      </c>
      <c r="H30" s="13">
        <v>779.1</v>
      </c>
      <c r="I30" s="13">
        <v>940.8</v>
      </c>
      <c r="J30" s="13">
        <v>885.1</v>
      </c>
      <c r="K30" s="13">
        <v>7.5</v>
      </c>
      <c r="L30" s="14">
        <f>E30*K30</f>
        <v>0</v>
      </c>
      <c r="M30" s="13">
        <f>F30*K30</f>
        <v>0</v>
      </c>
      <c r="N30" s="13">
        <f>G30*K30</f>
        <v>4060.5</v>
      </c>
      <c r="O30" s="13">
        <f>H30*K30</f>
        <v>5843.25</v>
      </c>
      <c r="P30" s="13">
        <f>I30*K30</f>
        <v>7056</v>
      </c>
      <c r="Q30" s="14">
        <f>J30*K30</f>
        <v>6638.25</v>
      </c>
      <c r="R30" s="1"/>
      <c r="S30" s="1"/>
      <c r="T30" s="1"/>
      <c r="U30" s="1"/>
      <c r="V30">
        <v>9</v>
      </c>
      <c r="W30" s="1" t="s">
        <v>76</v>
      </c>
      <c r="X30" s="19">
        <f t="shared" ref="X30:AC30" si="21">L30+L31+L32</f>
        <v>0</v>
      </c>
      <c r="Y30" s="19">
        <f t="shared" si="21"/>
        <v>0</v>
      </c>
      <c r="Z30" s="19">
        <f t="shared" si="21"/>
        <v>5787.06</v>
      </c>
      <c r="AA30" s="19">
        <f t="shared" si="21"/>
        <v>16976.349999999999</v>
      </c>
      <c r="AB30" s="19">
        <f t="shared" si="21"/>
        <v>26977.160000000003</v>
      </c>
      <c r="AC30" s="19">
        <f t="shared" si="21"/>
        <v>26565.630000000005</v>
      </c>
    </row>
    <row r="31" spans="1:43" ht="12.75" customHeight="1" x14ac:dyDescent="0.2">
      <c r="A31" s="13" t="s">
        <v>26</v>
      </c>
      <c r="B31" s="13">
        <v>23</v>
      </c>
      <c r="C31" s="13" t="s">
        <v>29</v>
      </c>
      <c r="D31" s="13" t="s">
        <v>27</v>
      </c>
      <c r="E31" s="13"/>
      <c r="F31" s="13"/>
      <c r="G31" s="13"/>
      <c r="H31" s="13">
        <v>15</v>
      </c>
      <c r="I31" s="13">
        <v>46.3</v>
      </c>
      <c r="J31" s="13">
        <v>65.400000000000006</v>
      </c>
      <c r="K31" s="13">
        <v>9</v>
      </c>
      <c r="L31" s="14">
        <f>E31*K31</f>
        <v>0</v>
      </c>
      <c r="M31" s="13">
        <f>F31*K31</f>
        <v>0</v>
      </c>
      <c r="N31" s="13">
        <f>G31*K31</f>
        <v>0</v>
      </c>
      <c r="O31" s="13">
        <f>H31*K31</f>
        <v>135</v>
      </c>
      <c r="P31" s="13">
        <f>I31*K31</f>
        <v>416.7</v>
      </c>
      <c r="Q31" s="14">
        <f>J31*K31</f>
        <v>588.6</v>
      </c>
      <c r="R31" s="1"/>
      <c r="S31" s="1"/>
      <c r="T31" s="1"/>
      <c r="U31" s="1"/>
      <c r="V31">
        <v>10</v>
      </c>
      <c r="W31" s="1" t="s">
        <v>116</v>
      </c>
      <c r="X31" s="18"/>
      <c r="Y31" s="21"/>
      <c r="Z31" s="21"/>
      <c r="AA31" s="21"/>
      <c r="AB31" s="21"/>
      <c r="AC31" s="21"/>
    </row>
    <row r="32" spans="1:43" ht="12.75" customHeight="1" x14ac:dyDescent="0.2">
      <c r="A32" s="13"/>
      <c r="B32" s="13">
        <v>24</v>
      </c>
      <c r="C32" s="13" t="s">
        <v>30</v>
      </c>
      <c r="D32" s="13" t="s">
        <v>27</v>
      </c>
      <c r="E32" s="13"/>
      <c r="F32" s="13"/>
      <c r="G32" s="13">
        <v>79.2</v>
      </c>
      <c r="H32" s="13">
        <v>504.5</v>
      </c>
      <c r="I32" s="13">
        <v>894.7</v>
      </c>
      <c r="J32" s="13">
        <v>887.1</v>
      </c>
      <c r="K32" s="13">
        <v>21.8</v>
      </c>
      <c r="L32" s="14">
        <f>E32*K32</f>
        <v>0</v>
      </c>
      <c r="M32" s="13">
        <f>F32*K32</f>
        <v>0</v>
      </c>
      <c r="N32" s="13">
        <f>G32*K32</f>
        <v>1726.5600000000002</v>
      </c>
      <c r="O32" s="13">
        <f>H32*K32</f>
        <v>10998.1</v>
      </c>
      <c r="P32" s="13">
        <f>I32*K32</f>
        <v>19504.460000000003</v>
      </c>
      <c r="Q32" s="14">
        <f>J32*K32</f>
        <v>19338.780000000002</v>
      </c>
      <c r="R32" s="1"/>
      <c r="S32" s="1"/>
      <c r="T32" s="1"/>
      <c r="U32" s="1"/>
      <c r="W32" s="1" t="s">
        <v>117</v>
      </c>
      <c r="X32" s="20">
        <f>L20+L39+L41+L37</f>
        <v>8</v>
      </c>
      <c r="Y32" s="20">
        <f>M20+M39+M41+M37</f>
        <v>736</v>
      </c>
      <c r="Z32" s="20">
        <f>N20+N39</f>
        <v>5248</v>
      </c>
      <c r="AA32" s="20">
        <f>O20+O39</f>
        <v>7056</v>
      </c>
      <c r="AB32" s="20">
        <f>P20+P39</f>
        <v>6440</v>
      </c>
      <c r="AC32" s="20">
        <f>Q20+Q39</f>
        <v>4608</v>
      </c>
    </row>
    <row r="33" spans="1:29" ht="12.75" customHeight="1" x14ac:dyDescent="0.2">
      <c r="A33" s="13"/>
      <c r="B33" s="13">
        <v>25</v>
      </c>
      <c r="C33" s="13"/>
      <c r="D33" s="13"/>
      <c r="E33" s="13"/>
      <c r="F33" s="13"/>
      <c r="G33" s="13"/>
      <c r="H33" s="13"/>
      <c r="I33" s="13"/>
      <c r="J33" s="13"/>
      <c r="K33" s="13"/>
      <c r="L33" s="14"/>
      <c r="M33" s="13"/>
      <c r="N33" s="13"/>
      <c r="O33" s="13"/>
      <c r="P33" s="13"/>
      <c r="Q33" s="13"/>
      <c r="R33" s="1"/>
      <c r="S33" s="1"/>
      <c r="T33" s="1"/>
      <c r="U33" s="1"/>
      <c r="V33">
        <v>11</v>
      </c>
      <c r="W33" s="1" t="s">
        <v>77</v>
      </c>
      <c r="X33" s="17"/>
      <c r="Y33" s="3"/>
      <c r="Z33" s="3"/>
      <c r="AA33" s="3"/>
      <c r="AB33" s="3"/>
      <c r="AC33" s="3"/>
    </row>
    <row r="34" spans="1:29" ht="12.75" customHeight="1" x14ac:dyDescent="0.2">
      <c r="A34" s="13"/>
      <c r="B34" s="13">
        <v>26</v>
      </c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3"/>
      <c r="N34" s="13"/>
      <c r="O34" s="13"/>
      <c r="P34" s="13"/>
      <c r="Q34" s="13"/>
      <c r="R34" s="1"/>
      <c r="S34" s="1"/>
      <c r="T34" s="1"/>
      <c r="U34" s="1"/>
      <c r="W34" s="1"/>
      <c r="X34" s="17"/>
    </row>
    <row r="35" spans="1:29" ht="12.75" customHeight="1" x14ac:dyDescent="0.2">
      <c r="A35" s="13" t="s">
        <v>31</v>
      </c>
      <c r="B35" s="13">
        <v>27</v>
      </c>
      <c r="C35" s="13" t="s">
        <v>32</v>
      </c>
      <c r="D35" s="13" t="s">
        <v>35</v>
      </c>
      <c r="E35" s="13"/>
      <c r="F35" s="13"/>
      <c r="G35" s="13">
        <v>888</v>
      </c>
      <c r="H35" s="13">
        <v>1248</v>
      </c>
      <c r="I35" s="13">
        <v>3469</v>
      </c>
      <c r="J35" s="13">
        <v>6955.9</v>
      </c>
      <c r="K35" s="13">
        <v>220</v>
      </c>
      <c r="L35" s="14">
        <f t="shared" ref="L35:L41" si="22">E35*K35</f>
        <v>0</v>
      </c>
      <c r="M35" s="13">
        <f t="shared" ref="M35:M41" si="23">F35*K35</f>
        <v>0</v>
      </c>
      <c r="N35" s="13">
        <f t="shared" ref="N35:N41" si="24">G35*K35</f>
        <v>195360</v>
      </c>
      <c r="O35" s="13">
        <f t="shared" ref="O35:O41" si="25">H35*K35</f>
        <v>274560</v>
      </c>
      <c r="P35" s="13">
        <f t="shared" ref="P35:P41" si="26">I35*K35</f>
        <v>763180</v>
      </c>
      <c r="Q35" s="14">
        <f t="shared" ref="Q35:Q41" si="27">J35*K35</f>
        <v>1530298</v>
      </c>
      <c r="R35" s="1"/>
      <c r="S35" s="1"/>
      <c r="T35" s="1"/>
      <c r="U35" s="1"/>
      <c r="W35" t="s">
        <v>118</v>
      </c>
      <c r="X35" s="22">
        <f t="shared" ref="X35:AC35" si="28">X32+X30+X29+X27+X19+X17+X13+X10</f>
        <v>83911.8</v>
      </c>
      <c r="Y35" s="22">
        <f t="shared" si="28"/>
        <v>405619.47</v>
      </c>
      <c r="Z35" s="22">
        <f t="shared" si="28"/>
        <v>1439487.51</v>
      </c>
      <c r="AA35" s="22">
        <f t="shared" si="28"/>
        <v>4193597.75</v>
      </c>
      <c r="AB35" s="22">
        <f t="shared" si="28"/>
        <v>8197167.5399999991</v>
      </c>
      <c r="AC35" s="22">
        <f t="shared" si="28"/>
        <v>18144031.949999999</v>
      </c>
    </row>
    <row r="36" spans="1:29" ht="12.75" customHeight="1" x14ac:dyDescent="0.2">
      <c r="A36" s="13" t="s">
        <v>26</v>
      </c>
      <c r="B36" s="13">
        <v>28</v>
      </c>
      <c r="C36" s="13" t="s">
        <v>33</v>
      </c>
      <c r="D36" s="13" t="s">
        <v>35</v>
      </c>
      <c r="E36" s="13"/>
      <c r="F36" s="13"/>
      <c r="G36" s="13">
        <v>1281</v>
      </c>
      <c r="H36" s="13">
        <v>1545</v>
      </c>
      <c r="I36" s="13">
        <v>3292.4</v>
      </c>
      <c r="J36" s="13">
        <v>3207.4</v>
      </c>
      <c r="K36" s="13">
        <v>185</v>
      </c>
      <c r="L36" s="14">
        <f t="shared" si="22"/>
        <v>0</v>
      </c>
      <c r="M36" s="13">
        <f t="shared" si="23"/>
        <v>0</v>
      </c>
      <c r="N36" s="13">
        <f t="shared" si="24"/>
        <v>236985</v>
      </c>
      <c r="O36" s="13">
        <f t="shared" si="25"/>
        <v>285825</v>
      </c>
      <c r="P36" s="13">
        <f t="shared" si="26"/>
        <v>609094</v>
      </c>
      <c r="Q36" s="14">
        <f t="shared" si="27"/>
        <v>593369</v>
      </c>
      <c r="R36" s="1"/>
      <c r="S36" s="1"/>
      <c r="T36" s="1"/>
      <c r="U36" s="1"/>
      <c r="V36" s="1"/>
      <c r="W36" s="1"/>
      <c r="X36" s="13">
        <v>83911.8</v>
      </c>
      <c r="Y36" s="13">
        <v>405619.47</v>
      </c>
      <c r="Z36" s="13">
        <v>1439487.51</v>
      </c>
      <c r="AA36" s="13">
        <v>4193597.75</v>
      </c>
      <c r="AB36" s="13">
        <v>8197167.5399999991</v>
      </c>
      <c r="AC36" s="13">
        <v>18144031.949999999</v>
      </c>
    </row>
    <row r="37" spans="1:29" ht="12.75" customHeight="1" x14ac:dyDescent="0.2">
      <c r="A37" s="13"/>
      <c r="B37" s="13">
        <v>29</v>
      </c>
      <c r="C37" s="13" t="s">
        <v>34</v>
      </c>
      <c r="D37" s="13" t="s">
        <v>35</v>
      </c>
      <c r="E37" s="13"/>
      <c r="F37" s="13"/>
      <c r="G37" s="13">
        <v>2169</v>
      </c>
      <c r="H37" s="13">
        <v>826.2</v>
      </c>
      <c r="I37" s="13">
        <v>1664.7</v>
      </c>
      <c r="J37" s="13">
        <v>3015.5</v>
      </c>
      <c r="K37" s="13">
        <v>140</v>
      </c>
      <c r="L37" s="14">
        <f t="shared" si="22"/>
        <v>0</v>
      </c>
      <c r="M37" s="13">
        <f t="shared" si="23"/>
        <v>0</v>
      </c>
      <c r="N37" s="13">
        <f t="shared" si="24"/>
        <v>303660</v>
      </c>
      <c r="O37" s="13">
        <f t="shared" si="25"/>
        <v>115668</v>
      </c>
      <c r="P37" s="13">
        <f t="shared" si="26"/>
        <v>233058</v>
      </c>
      <c r="Q37" s="14">
        <f t="shared" si="27"/>
        <v>422170</v>
      </c>
      <c r="R37" s="1"/>
      <c r="S37" s="1"/>
      <c r="T37" s="1"/>
      <c r="U37" s="1"/>
      <c r="V37" s="1"/>
      <c r="W37" s="1"/>
      <c r="X37" s="17"/>
      <c r="Z37" s="5">
        <f>Z35-Z36</f>
        <v>0</v>
      </c>
      <c r="AA37" s="5">
        <f>AA35-AA36</f>
        <v>0</v>
      </c>
      <c r="AB37" s="5">
        <f>AB35-AB36</f>
        <v>0</v>
      </c>
      <c r="AC37" s="5">
        <f>AC35-AC36</f>
        <v>0</v>
      </c>
    </row>
    <row r="38" spans="1:29" ht="12.75" customHeight="1" x14ac:dyDescent="0.2">
      <c r="A38" s="13"/>
      <c r="B38" s="13">
        <v>30</v>
      </c>
      <c r="C38" s="13" t="s">
        <v>56</v>
      </c>
      <c r="D38" s="13" t="s">
        <v>35</v>
      </c>
      <c r="E38" s="13"/>
      <c r="F38" s="13"/>
      <c r="G38" s="13"/>
      <c r="H38" s="13"/>
      <c r="I38" s="13">
        <v>613.1</v>
      </c>
      <c r="J38" s="13">
        <v>555.1</v>
      </c>
      <c r="K38" s="13">
        <v>500</v>
      </c>
      <c r="L38" s="14">
        <f t="shared" si="22"/>
        <v>0</v>
      </c>
      <c r="M38" s="13">
        <f t="shared" si="23"/>
        <v>0</v>
      </c>
      <c r="N38" s="13">
        <f t="shared" si="24"/>
        <v>0</v>
      </c>
      <c r="O38" s="13">
        <f t="shared" si="25"/>
        <v>0</v>
      </c>
      <c r="P38" s="13">
        <f t="shared" si="26"/>
        <v>306550</v>
      </c>
      <c r="Q38" s="14">
        <f t="shared" si="27"/>
        <v>277550</v>
      </c>
      <c r="R38" s="1"/>
      <c r="S38" s="1"/>
      <c r="T38" s="1"/>
      <c r="U38" s="1"/>
      <c r="V38" s="1"/>
      <c r="W38" s="1"/>
      <c r="X38" s="17"/>
    </row>
    <row r="39" spans="1:29" ht="12.75" customHeight="1" x14ac:dyDescent="0.2">
      <c r="A39" s="13"/>
      <c r="B39" s="13">
        <v>31</v>
      </c>
      <c r="C39" s="13" t="s">
        <v>57</v>
      </c>
      <c r="D39" s="13" t="s">
        <v>12</v>
      </c>
      <c r="E39" s="13"/>
      <c r="F39" s="13"/>
      <c r="G39" s="13"/>
      <c r="H39" s="13"/>
      <c r="I39" s="13">
        <v>206.1</v>
      </c>
      <c r="J39" s="13">
        <v>170.4</v>
      </c>
      <c r="K39" s="13"/>
      <c r="L39" s="14">
        <f t="shared" si="22"/>
        <v>0</v>
      </c>
      <c r="M39" s="13">
        <f t="shared" si="23"/>
        <v>0</v>
      </c>
      <c r="N39" s="13">
        <f t="shared" si="24"/>
        <v>0</v>
      </c>
      <c r="O39" s="13">
        <f t="shared" si="25"/>
        <v>0</v>
      </c>
      <c r="P39" s="13">
        <f t="shared" si="26"/>
        <v>0</v>
      </c>
      <c r="Q39" s="13">
        <f t="shared" si="27"/>
        <v>0</v>
      </c>
      <c r="R39" s="1"/>
      <c r="S39" s="1"/>
      <c r="T39" s="1"/>
      <c r="U39" s="1"/>
      <c r="V39" s="1"/>
      <c r="W39" s="1"/>
      <c r="X39" s="17"/>
    </row>
    <row r="40" spans="1:29" ht="12.75" customHeight="1" x14ac:dyDescent="0.2">
      <c r="A40" s="13"/>
      <c r="B40" s="13">
        <v>32</v>
      </c>
      <c r="C40" s="13" t="s">
        <v>68</v>
      </c>
      <c r="D40" s="13" t="s">
        <v>14</v>
      </c>
      <c r="E40" s="13"/>
      <c r="F40" s="13"/>
      <c r="G40" s="13"/>
      <c r="H40" s="13"/>
      <c r="I40" s="13"/>
      <c r="J40" s="13"/>
      <c r="K40" s="13">
        <v>500</v>
      </c>
      <c r="L40" s="14">
        <f t="shared" si="22"/>
        <v>0</v>
      </c>
      <c r="M40" s="13">
        <f t="shared" si="23"/>
        <v>0</v>
      </c>
      <c r="N40" s="13">
        <f t="shared" si="24"/>
        <v>0</v>
      </c>
      <c r="O40" s="13">
        <f t="shared" si="25"/>
        <v>0</v>
      </c>
      <c r="P40" s="13">
        <f t="shared" si="26"/>
        <v>0</v>
      </c>
      <c r="Q40" s="14">
        <f t="shared" si="27"/>
        <v>0</v>
      </c>
      <c r="R40" s="1"/>
      <c r="S40" s="1"/>
      <c r="T40" s="1"/>
      <c r="U40" s="1"/>
      <c r="V40" s="1"/>
      <c r="W40" s="1"/>
    </row>
    <row r="41" spans="1:29" ht="12.75" customHeight="1" x14ac:dyDescent="0.2">
      <c r="A41" s="13"/>
      <c r="B41" s="13">
        <v>33</v>
      </c>
      <c r="C41" s="13" t="s">
        <v>65</v>
      </c>
      <c r="D41" s="13" t="s">
        <v>35</v>
      </c>
      <c r="E41" s="13"/>
      <c r="F41" s="13"/>
      <c r="G41" s="13"/>
      <c r="H41" s="13"/>
      <c r="I41" s="13"/>
      <c r="J41" s="13">
        <v>3824.4</v>
      </c>
      <c r="K41" s="13">
        <v>140</v>
      </c>
      <c r="L41" s="14">
        <f t="shared" si="22"/>
        <v>0</v>
      </c>
      <c r="M41" s="13">
        <f t="shared" si="23"/>
        <v>0</v>
      </c>
      <c r="N41" s="13">
        <f t="shared" si="24"/>
        <v>0</v>
      </c>
      <c r="O41" s="13">
        <f t="shared" si="25"/>
        <v>0</v>
      </c>
      <c r="P41" s="13">
        <f t="shared" si="26"/>
        <v>0</v>
      </c>
      <c r="Q41" s="14">
        <f t="shared" si="27"/>
        <v>535416</v>
      </c>
      <c r="R41" s="1"/>
      <c r="S41" s="1"/>
      <c r="T41" s="1"/>
      <c r="U41" s="1"/>
      <c r="V41" s="1"/>
      <c r="W41" s="1"/>
    </row>
    <row r="42" spans="1:29" ht="12.75" customHeight="1" x14ac:dyDescent="0.2">
      <c r="A42" s="13"/>
      <c r="B42" s="13">
        <v>34</v>
      </c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13"/>
      <c r="N42" s="13"/>
      <c r="O42" s="13"/>
      <c r="P42" s="13"/>
      <c r="Q42" s="13"/>
      <c r="R42" s="1"/>
      <c r="S42" s="1"/>
      <c r="T42" s="1"/>
      <c r="U42" s="1"/>
      <c r="V42" s="1"/>
      <c r="W42" s="1"/>
    </row>
    <row r="43" spans="1:29" ht="12.75" customHeight="1" x14ac:dyDescent="0.2">
      <c r="A43" s="13" t="s">
        <v>36</v>
      </c>
      <c r="B43" s="13">
        <v>35</v>
      </c>
      <c r="C43" s="13" t="s">
        <v>37</v>
      </c>
      <c r="D43" s="13" t="s">
        <v>14</v>
      </c>
      <c r="E43" s="13"/>
      <c r="F43" s="13"/>
      <c r="G43" s="13">
        <v>10</v>
      </c>
      <c r="H43" s="13">
        <v>23.6</v>
      </c>
      <c r="I43" s="13">
        <v>76.3</v>
      </c>
      <c r="J43" s="13">
        <v>213</v>
      </c>
      <c r="K43" s="13">
        <v>6891.6</v>
      </c>
      <c r="L43" s="14">
        <f>E43*K43</f>
        <v>0</v>
      </c>
      <c r="M43" s="13">
        <f>F43*K43</f>
        <v>0</v>
      </c>
      <c r="N43" s="13">
        <f>G43*K43</f>
        <v>68916</v>
      </c>
      <c r="O43" s="13">
        <f>H43*K43</f>
        <v>162641.76</v>
      </c>
      <c r="P43" s="13">
        <f>I43*K43</f>
        <v>525829.07999999996</v>
      </c>
      <c r="Q43" s="14">
        <f>J43*K43</f>
        <v>1467910.8</v>
      </c>
      <c r="R43" s="1"/>
      <c r="S43" s="1"/>
      <c r="T43" s="1"/>
      <c r="U43" s="1"/>
      <c r="V43" s="1"/>
      <c r="W43" s="1"/>
    </row>
    <row r="44" spans="1:29" ht="12.75" customHeight="1" x14ac:dyDescent="0.2">
      <c r="A44" s="13" t="s">
        <v>38</v>
      </c>
      <c r="B44" s="13">
        <v>36</v>
      </c>
      <c r="C44" s="13"/>
      <c r="D44" s="13"/>
      <c r="E44" s="13"/>
      <c r="F44" s="13"/>
      <c r="G44" s="13"/>
      <c r="H44" s="13"/>
      <c r="I44" s="13"/>
      <c r="J44" s="13"/>
      <c r="K44" s="13"/>
      <c r="L44" s="14">
        <f>E44*K44</f>
        <v>0</v>
      </c>
      <c r="M44" s="13">
        <f>G44*K44</f>
        <v>0</v>
      </c>
      <c r="N44" s="13">
        <f>G44*K44</f>
        <v>0</v>
      </c>
      <c r="O44" s="13">
        <f>H44*K44</f>
        <v>0</v>
      </c>
      <c r="P44" s="13">
        <f>I44*K44</f>
        <v>0</v>
      </c>
      <c r="Q44" s="13">
        <f>J44*K44</f>
        <v>0</v>
      </c>
      <c r="R44" s="1"/>
      <c r="S44" s="1"/>
      <c r="T44" s="1"/>
      <c r="U44" s="1"/>
      <c r="V44" s="1"/>
      <c r="W44" s="1"/>
    </row>
    <row r="45" spans="1:29" ht="12.75" customHeight="1" x14ac:dyDescent="0.2">
      <c r="A45" s="13"/>
      <c r="B45" s="13">
        <v>37</v>
      </c>
      <c r="C45" s="13" t="s">
        <v>15</v>
      </c>
      <c r="D45" s="13"/>
      <c r="E45" s="13"/>
      <c r="F45" s="13"/>
      <c r="G45" s="13"/>
      <c r="H45" s="13"/>
      <c r="I45" s="13"/>
      <c r="J45" s="13"/>
      <c r="K45" s="13"/>
      <c r="L45" s="14">
        <f>SUM(L43:L44)</f>
        <v>0</v>
      </c>
      <c r="M45" s="13">
        <f>SUM(M43:M44)</f>
        <v>0</v>
      </c>
      <c r="N45" s="13"/>
      <c r="O45" s="13"/>
      <c r="P45" s="13"/>
      <c r="Q45" s="13"/>
      <c r="R45" s="1"/>
      <c r="S45" s="1"/>
      <c r="T45" s="1"/>
      <c r="U45" s="1"/>
      <c r="V45" s="1"/>
      <c r="W45" s="1"/>
    </row>
    <row r="46" spans="1:29" ht="12.75" customHeight="1" x14ac:dyDescent="0.2">
      <c r="A46" s="13" t="s">
        <v>39</v>
      </c>
      <c r="B46" s="13">
        <v>38</v>
      </c>
      <c r="C46" s="13" t="s">
        <v>40</v>
      </c>
      <c r="D46" s="13" t="s">
        <v>41</v>
      </c>
      <c r="E46" s="13"/>
      <c r="F46" s="13"/>
      <c r="G46" s="13">
        <v>285</v>
      </c>
      <c r="H46" s="13">
        <v>3483</v>
      </c>
      <c r="I46" s="13">
        <v>8673.9</v>
      </c>
      <c r="J46" s="13">
        <v>26689.599999999999</v>
      </c>
      <c r="K46" s="13">
        <v>293.89999999999998</v>
      </c>
      <c r="L46" s="14">
        <f>E46*K46</f>
        <v>0</v>
      </c>
      <c r="M46" s="13">
        <f>F46*K46</f>
        <v>0</v>
      </c>
      <c r="N46" s="13">
        <f>G46*K46</f>
        <v>83761.5</v>
      </c>
      <c r="O46" s="13">
        <f>H46*K46</f>
        <v>1023653.7</v>
      </c>
      <c r="P46" s="13">
        <f>I46*K46</f>
        <v>2549259.2099999995</v>
      </c>
      <c r="Q46" s="14">
        <f>J46*K46</f>
        <v>7844073.4399999985</v>
      </c>
      <c r="R46" s="1"/>
      <c r="S46" s="1"/>
      <c r="T46" s="1"/>
      <c r="U46" s="1"/>
      <c r="V46" s="1"/>
      <c r="W46" s="1"/>
    </row>
    <row r="47" spans="1:29" ht="12.75" customHeight="1" x14ac:dyDescent="0.2">
      <c r="A47" s="13" t="s">
        <v>38</v>
      </c>
      <c r="B47" s="13">
        <v>39</v>
      </c>
      <c r="C47" s="13" t="s">
        <v>85</v>
      </c>
      <c r="D47" s="13" t="s">
        <v>97</v>
      </c>
      <c r="E47" s="13"/>
      <c r="F47" s="13"/>
      <c r="G47" s="13"/>
      <c r="H47" s="13"/>
      <c r="I47" s="13"/>
      <c r="J47" s="13">
        <v>120.4</v>
      </c>
      <c r="K47" s="13">
        <v>13724</v>
      </c>
      <c r="L47" s="14">
        <f>E47*K47</f>
        <v>0</v>
      </c>
      <c r="M47" s="13">
        <f>G47*K47</f>
        <v>0</v>
      </c>
      <c r="N47" s="13">
        <f>G47*K47</f>
        <v>0</v>
      </c>
      <c r="O47" s="13">
        <f>H47*K47</f>
        <v>0</v>
      </c>
      <c r="P47" s="13">
        <f>I47*K47</f>
        <v>0</v>
      </c>
      <c r="Q47" s="14">
        <f>J47*K47</f>
        <v>1652369.6</v>
      </c>
      <c r="R47" s="1"/>
      <c r="S47" s="1"/>
      <c r="T47" s="1"/>
      <c r="U47" s="1"/>
      <c r="V47" s="1"/>
      <c r="W47" s="1"/>
    </row>
    <row r="48" spans="1:29" ht="12.75" customHeight="1" x14ac:dyDescent="0.2">
      <c r="A48" s="13"/>
      <c r="B48" s="13">
        <v>40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5"/>
      <c r="O48" s="13"/>
      <c r="P48" s="13"/>
      <c r="Q48" s="13"/>
      <c r="R48" s="1"/>
      <c r="S48" s="1"/>
      <c r="T48" s="1"/>
      <c r="U48" s="1"/>
      <c r="V48" s="1"/>
      <c r="W48" s="1"/>
    </row>
    <row r="49" spans="1:23" ht="12.75" customHeight="1" x14ac:dyDescent="0.2">
      <c r="A49" s="13" t="s">
        <v>42</v>
      </c>
      <c r="B49" s="13">
        <v>41</v>
      </c>
      <c r="C49" s="13" t="s">
        <v>43</v>
      </c>
      <c r="D49" s="13" t="s">
        <v>48</v>
      </c>
      <c r="E49" s="13"/>
      <c r="F49" s="13"/>
      <c r="G49" s="13"/>
      <c r="H49" s="13">
        <v>8454</v>
      </c>
      <c r="I49" s="13">
        <v>17156</v>
      </c>
      <c r="J49" s="13">
        <v>7700</v>
      </c>
      <c r="K49" s="13">
        <v>65</v>
      </c>
      <c r="L49" s="14">
        <f>E49*K49</f>
        <v>0</v>
      </c>
      <c r="M49" s="13">
        <f t="shared" ref="M49:M55" si="29">F49*K49</f>
        <v>0</v>
      </c>
      <c r="N49" s="13">
        <f>G49*K49</f>
        <v>0</v>
      </c>
      <c r="O49" s="13">
        <f>H49*K49</f>
        <v>549510</v>
      </c>
      <c r="P49" s="13">
        <f>I49*K49</f>
        <v>1115140</v>
      </c>
      <c r="Q49" s="14">
        <f>J49*K49</f>
        <v>500500</v>
      </c>
      <c r="R49" s="1"/>
      <c r="S49" s="1"/>
      <c r="T49" s="1"/>
      <c r="U49" s="1"/>
      <c r="V49" s="1"/>
      <c r="W49" s="1"/>
    </row>
    <row r="50" spans="1:23" ht="12.75" customHeight="1" x14ac:dyDescent="0.2">
      <c r="A50" s="13"/>
      <c r="B50" s="13">
        <v>42</v>
      </c>
      <c r="C50" s="13" t="s">
        <v>44</v>
      </c>
      <c r="D50" s="13"/>
      <c r="E50" s="13"/>
      <c r="F50" s="13"/>
      <c r="G50" s="13"/>
      <c r="H50" s="13">
        <v>17527</v>
      </c>
      <c r="I50" s="13">
        <v>5725</v>
      </c>
      <c r="J50" s="13">
        <v>13600</v>
      </c>
      <c r="K50" s="13">
        <v>55</v>
      </c>
      <c r="L50" s="14">
        <f>E50*K50</f>
        <v>0</v>
      </c>
      <c r="M50" s="13">
        <f t="shared" si="29"/>
        <v>0</v>
      </c>
      <c r="N50" s="13">
        <f>G50*K50</f>
        <v>0</v>
      </c>
      <c r="O50" s="13">
        <f>H50*K50</f>
        <v>963985</v>
      </c>
      <c r="P50" s="13">
        <f>I50*K50</f>
        <v>314875</v>
      </c>
      <c r="Q50" s="14">
        <f>J50*K50</f>
        <v>748000</v>
      </c>
      <c r="R50" s="1"/>
      <c r="S50" s="1"/>
      <c r="T50" s="1"/>
      <c r="U50" s="1"/>
      <c r="V50" s="1"/>
      <c r="W50" s="1"/>
    </row>
    <row r="51" spans="1:23" ht="12.75" customHeight="1" x14ac:dyDescent="0.2">
      <c r="A51" s="13" t="s">
        <v>47</v>
      </c>
      <c r="B51" s="13">
        <v>43</v>
      </c>
      <c r="C51" s="13" t="s">
        <v>45</v>
      </c>
      <c r="D51" s="13"/>
      <c r="E51" s="13"/>
      <c r="F51" s="13"/>
      <c r="G51" s="13"/>
      <c r="H51" s="13"/>
      <c r="I51" s="13"/>
      <c r="J51" s="13"/>
      <c r="K51" s="13"/>
      <c r="L51" s="14">
        <f>E51*K51</f>
        <v>0</v>
      </c>
      <c r="M51" s="13">
        <f t="shared" si="29"/>
        <v>0</v>
      </c>
      <c r="N51" s="13">
        <f>G51*K51</f>
        <v>0</v>
      </c>
      <c r="O51" s="13">
        <f>H51*K51</f>
        <v>0</v>
      </c>
      <c r="P51" s="13">
        <f>I51*K51</f>
        <v>0</v>
      </c>
      <c r="Q51" s="14">
        <f>J51*K51</f>
        <v>0</v>
      </c>
      <c r="R51" s="1"/>
      <c r="S51" s="1"/>
      <c r="T51" s="1"/>
      <c r="U51" s="1"/>
      <c r="V51" s="1"/>
      <c r="W51" s="1"/>
    </row>
    <row r="52" spans="1:23" ht="12.75" customHeight="1" x14ac:dyDescent="0.2">
      <c r="A52" s="13"/>
      <c r="B52" s="13">
        <v>44</v>
      </c>
      <c r="C52" s="13" t="s">
        <v>46</v>
      </c>
      <c r="D52" s="13"/>
      <c r="E52" s="13"/>
      <c r="F52" s="13"/>
      <c r="G52" s="13"/>
      <c r="H52" s="13">
        <v>2571</v>
      </c>
      <c r="I52" s="13">
        <v>5864</v>
      </c>
      <c r="J52" s="13">
        <v>4300</v>
      </c>
      <c r="K52" s="13">
        <v>35</v>
      </c>
      <c r="L52" s="14">
        <f>E52*K52</f>
        <v>0</v>
      </c>
      <c r="M52" s="13">
        <f t="shared" si="29"/>
        <v>0</v>
      </c>
      <c r="N52" s="13">
        <f>G52*K52</f>
        <v>0</v>
      </c>
      <c r="O52" s="13">
        <f>H52*K52</f>
        <v>89985</v>
      </c>
      <c r="P52" s="13">
        <f>I52*K52</f>
        <v>205240</v>
      </c>
      <c r="Q52" s="14">
        <f>J52*K52</f>
        <v>150500</v>
      </c>
      <c r="R52" s="1"/>
      <c r="S52" s="1"/>
      <c r="T52" s="1"/>
      <c r="U52" s="1"/>
      <c r="V52" s="1"/>
      <c r="W52" s="1"/>
    </row>
    <row r="53" spans="1:23" ht="12.75" customHeight="1" x14ac:dyDescent="0.2">
      <c r="A53" s="13"/>
      <c r="B53" s="13">
        <v>45</v>
      </c>
      <c r="C53" s="13" t="s">
        <v>66</v>
      </c>
      <c r="D53" s="13"/>
      <c r="E53" s="13"/>
      <c r="F53" s="13"/>
      <c r="G53" s="13"/>
      <c r="H53" s="13"/>
      <c r="I53" s="13"/>
      <c r="J53" s="13">
        <v>900</v>
      </c>
      <c r="K53" s="13">
        <v>65</v>
      </c>
      <c r="L53" s="14">
        <f>E53*K53</f>
        <v>0</v>
      </c>
      <c r="M53" s="13">
        <f t="shared" si="29"/>
        <v>0</v>
      </c>
      <c r="N53" s="13">
        <f>G53*K53</f>
        <v>0</v>
      </c>
      <c r="O53" s="13">
        <f>H53*K53</f>
        <v>0</v>
      </c>
      <c r="P53" s="13">
        <f>I53*K53</f>
        <v>0</v>
      </c>
      <c r="Q53" s="14">
        <f>J53*K53</f>
        <v>58500</v>
      </c>
      <c r="R53" s="1"/>
      <c r="S53" s="1"/>
      <c r="T53" s="1"/>
      <c r="U53" s="1"/>
      <c r="V53" s="1"/>
      <c r="W53" s="1"/>
    </row>
    <row r="54" spans="1:23" ht="12.75" customHeight="1" x14ac:dyDescent="0.2">
      <c r="A54" s="13"/>
      <c r="B54" s="13">
        <v>46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"/>
      <c r="S54" s="1"/>
      <c r="T54" s="1"/>
      <c r="U54" s="1"/>
      <c r="V54" s="1"/>
      <c r="W54" s="1"/>
    </row>
    <row r="55" spans="1:23" ht="12.75" customHeight="1" x14ac:dyDescent="0.2">
      <c r="A55" s="13" t="s">
        <v>49</v>
      </c>
      <c r="B55" s="13">
        <v>47</v>
      </c>
      <c r="C55" s="13" t="s">
        <v>51</v>
      </c>
      <c r="D55" s="13"/>
      <c r="E55" s="13"/>
      <c r="F55" s="13"/>
      <c r="G55" s="13"/>
      <c r="H55" s="13">
        <v>2678</v>
      </c>
      <c r="I55" s="13">
        <v>1512.5</v>
      </c>
      <c r="J55" s="13">
        <v>2155.1</v>
      </c>
      <c r="K55" s="13">
        <v>1</v>
      </c>
      <c r="L55" s="14">
        <f>E55*K55</f>
        <v>0</v>
      </c>
      <c r="M55" s="13">
        <f t="shared" si="29"/>
        <v>0</v>
      </c>
      <c r="N55" s="13">
        <f>G55*K55</f>
        <v>0</v>
      </c>
      <c r="O55" s="13">
        <f>H55*K55</f>
        <v>2678</v>
      </c>
      <c r="P55" s="13">
        <f>I55*K55</f>
        <v>1512.5</v>
      </c>
      <c r="Q55" s="14">
        <f>J55*K55</f>
        <v>2155.1</v>
      </c>
      <c r="R55" s="1"/>
      <c r="S55" s="1"/>
      <c r="T55" s="1"/>
      <c r="U55" s="1"/>
      <c r="V55" s="1"/>
      <c r="W55" s="1"/>
    </row>
    <row r="56" spans="1:23" ht="12.75" customHeight="1" x14ac:dyDescent="0.2">
      <c r="A56" s="13" t="s">
        <v>50</v>
      </c>
      <c r="B56" s="13">
        <v>48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"/>
      <c r="S56" s="1"/>
      <c r="T56" s="1"/>
      <c r="U56" s="1"/>
      <c r="V56" s="1"/>
      <c r="W56" s="1"/>
    </row>
    <row r="57" spans="1:23" ht="12.75" customHeight="1" x14ac:dyDescent="0.2">
      <c r="A57" s="13"/>
      <c r="B57" s="13">
        <v>49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"/>
      <c r="S57" s="1"/>
      <c r="T57" s="1"/>
      <c r="U57" s="1"/>
      <c r="V57" s="1"/>
      <c r="W57" s="1"/>
    </row>
    <row r="58" spans="1:23" ht="12.75" customHeight="1" x14ac:dyDescent="0.2">
      <c r="A58" s="13" t="s">
        <v>58</v>
      </c>
      <c r="B58" s="13">
        <v>50</v>
      </c>
      <c r="C58" s="13" t="s">
        <v>10</v>
      </c>
      <c r="D58" s="13" t="s">
        <v>12</v>
      </c>
      <c r="E58" s="13"/>
      <c r="F58" s="13"/>
      <c r="G58" s="13"/>
      <c r="H58" s="13"/>
      <c r="I58" s="13">
        <v>4200.1000000000004</v>
      </c>
      <c r="J58" s="13">
        <v>4017.3</v>
      </c>
      <c r="K58" s="13">
        <v>64</v>
      </c>
      <c r="L58" s="14">
        <f t="shared" ref="L58:L63" si="30">E58*K58</f>
        <v>0</v>
      </c>
      <c r="M58" s="13">
        <f t="shared" ref="M58:M63" si="31">F58*K58</f>
        <v>0</v>
      </c>
      <c r="N58" s="13">
        <f t="shared" ref="N58:N63" si="32">G58*K58</f>
        <v>0</v>
      </c>
      <c r="O58" s="13">
        <f t="shared" ref="O58:O63" si="33">H58*K58</f>
        <v>0</v>
      </c>
      <c r="P58" s="13">
        <f t="shared" ref="P58:P63" si="34">I58*K58</f>
        <v>268806.40000000002</v>
      </c>
      <c r="Q58" s="14">
        <f t="shared" ref="Q58:Q63" si="35">J58*K58</f>
        <v>257107.20000000001</v>
      </c>
      <c r="R58" s="1"/>
      <c r="S58" s="1"/>
      <c r="T58" s="1"/>
      <c r="U58" s="1"/>
      <c r="V58" s="1"/>
      <c r="W58" s="1"/>
    </row>
    <row r="59" spans="1:23" ht="12.75" customHeight="1" x14ac:dyDescent="0.2">
      <c r="A59" s="13"/>
      <c r="B59" s="13">
        <v>51</v>
      </c>
      <c r="C59" s="13" t="s">
        <v>59</v>
      </c>
      <c r="D59" s="13" t="s">
        <v>14</v>
      </c>
      <c r="E59" s="13"/>
      <c r="F59" s="13"/>
      <c r="G59" s="13"/>
      <c r="H59" s="13"/>
      <c r="I59" s="13">
        <v>544.4</v>
      </c>
      <c r="J59" s="13">
        <v>1077</v>
      </c>
      <c r="K59" s="13">
        <v>80</v>
      </c>
      <c r="L59" s="14">
        <f t="shared" si="30"/>
        <v>0</v>
      </c>
      <c r="M59" s="13">
        <f t="shared" si="31"/>
        <v>0</v>
      </c>
      <c r="N59" s="13">
        <f t="shared" si="32"/>
        <v>0</v>
      </c>
      <c r="O59" s="13">
        <f t="shared" si="33"/>
        <v>0</v>
      </c>
      <c r="P59" s="13">
        <f t="shared" si="34"/>
        <v>43552</v>
      </c>
      <c r="Q59" s="14">
        <f t="shared" si="35"/>
        <v>86160</v>
      </c>
      <c r="R59" s="1"/>
      <c r="S59" s="1"/>
      <c r="T59" s="1"/>
      <c r="U59" s="1"/>
      <c r="V59" s="1"/>
      <c r="W59" s="1"/>
    </row>
    <row r="60" spans="1:23" ht="12.75" customHeight="1" x14ac:dyDescent="0.2">
      <c r="A60" s="13"/>
      <c r="B60" s="13">
        <v>52</v>
      </c>
      <c r="C60" s="13" t="s">
        <v>60</v>
      </c>
      <c r="D60" s="13" t="s">
        <v>62</v>
      </c>
      <c r="E60" s="13"/>
      <c r="F60" s="13"/>
      <c r="G60" s="13"/>
      <c r="H60" s="13"/>
      <c r="I60" s="13">
        <v>1348</v>
      </c>
      <c r="J60" s="13">
        <v>2577.1</v>
      </c>
      <c r="K60" s="13">
        <v>65</v>
      </c>
      <c r="L60" s="14">
        <f t="shared" si="30"/>
        <v>0</v>
      </c>
      <c r="M60" s="13">
        <f t="shared" si="31"/>
        <v>0</v>
      </c>
      <c r="N60" s="13">
        <f t="shared" si="32"/>
        <v>0</v>
      </c>
      <c r="O60" s="13">
        <f t="shared" si="33"/>
        <v>0</v>
      </c>
      <c r="P60" s="13">
        <f t="shared" si="34"/>
        <v>87620</v>
      </c>
      <c r="Q60" s="14">
        <f t="shared" si="35"/>
        <v>167511.5</v>
      </c>
      <c r="R60" s="1"/>
      <c r="S60" s="1"/>
      <c r="T60" s="1"/>
      <c r="U60" s="1"/>
      <c r="V60" s="1"/>
      <c r="W60" s="1"/>
    </row>
    <row r="61" spans="1:23" ht="12.75" customHeight="1" x14ac:dyDescent="0.2">
      <c r="A61" s="13"/>
      <c r="B61" s="13">
        <v>53</v>
      </c>
      <c r="C61" s="13" t="s">
        <v>61</v>
      </c>
      <c r="D61" s="13" t="s">
        <v>62</v>
      </c>
      <c r="E61" s="13"/>
      <c r="F61" s="13"/>
      <c r="G61" s="13"/>
      <c r="H61" s="13"/>
      <c r="I61" s="13">
        <v>577.6</v>
      </c>
      <c r="J61" s="13">
        <v>2841.8</v>
      </c>
      <c r="K61" s="13">
        <v>65</v>
      </c>
      <c r="L61" s="14">
        <f t="shared" si="30"/>
        <v>0</v>
      </c>
      <c r="M61" s="13">
        <f t="shared" si="31"/>
        <v>0</v>
      </c>
      <c r="N61" s="13">
        <f t="shared" si="32"/>
        <v>0</v>
      </c>
      <c r="O61" s="13">
        <f t="shared" si="33"/>
        <v>0</v>
      </c>
      <c r="P61" s="13">
        <f t="shared" si="34"/>
        <v>37544</v>
      </c>
      <c r="Q61" s="14">
        <f t="shared" si="35"/>
        <v>184717</v>
      </c>
      <c r="R61" s="1"/>
      <c r="S61" s="1"/>
      <c r="T61" s="1"/>
      <c r="U61" s="1"/>
      <c r="V61" s="1"/>
      <c r="W61" s="1"/>
    </row>
    <row r="62" spans="1:23" ht="12.75" customHeight="1" x14ac:dyDescent="0.2">
      <c r="A62" s="13"/>
      <c r="B62" s="13">
        <v>54</v>
      </c>
      <c r="C62" s="13" t="s">
        <v>67</v>
      </c>
      <c r="D62" s="13" t="s">
        <v>14</v>
      </c>
      <c r="E62" s="13"/>
      <c r="F62" s="13"/>
      <c r="G62" s="13"/>
      <c r="H62" s="13"/>
      <c r="I62" s="13"/>
      <c r="J62" s="13"/>
      <c r="K62" s="13">
        <v>80</v>
      </c>
      <c r="L62" s="14">
        <f t="shared" si="30"/>
        <v>0</v>
      </c>
      <c r="M62" s="13">
        <f t="shared" si="31"/>
        <v>0</v>
      </c>
      <c r="N62" s="13">
        <f t="shared" si="32"/>
        <v>0</v>
      </c>
      <c r="O62" s="13">
        <f t="shared" si="33"/>
        <v>0</v>
      </c>
      <c r="P62" s="13">
        <f t="shared" si="34"/>
        <v>0</v>
      </c>
      <c r="Q62" s="14">
        <f t="shared" si="35"/>
        <v>0</v>
      </c>
      <c r="R62" s="1"/>
      <c r="S62" s="1"/>
      <c r="T62" s="1"/>
      <c r="U62" s="1"/>
      <c r="V62" s="1"/>
      <c r="W62" s="1"/>
    </row>
    <row r="63" spans="1:23" ht="12.75" customHeight="1" x14ac:dyDescent="0.2">
      <c r="A63" s="13"/>
      <c r="B63" s="13">
        <v>55</v>
      </c>
      <c r="C63" s="13" t="s">
        <v>66</v>
      </c>
      <c r="D63" s="13" t="s">
        <v>62</v>
      </c>
      <c r="E63" s="13"/>
      <c r="F63" s="13"/>
      <c r="G63" s="13"/>
      <c r="H63" s="13"/>
      <c r="I63" s="13"/>
      <c r="J63" s="13"/>
      <c r="K63" s="13">
        <v>65</v>
      </c>
      <c r="L63" s="14">
        <f t="shared" si="30"/>
        <v>0</v>
      </c>
      <c r="M63" s="13">
        <f t="shared" si="31"/>
        <v>0</v>
      </c>
      <c r="N63" s="13">
        <f t="shared" si="32"/>
        <v>0</v>
      </c>
      <c r="O63" s="13">
        <f t="shared" si="33"/>
        <v>0</v>
      </c>
      <c r="P63" s="13">
        <f t="shared" si="34"/>
        <v>0</v>
      </c>
      <c r="Q63" s="14">
        <f t="shared" si="35"/>
        <v>0</v>
      </c>
      <c r="R63" s="1"/>
      <c r="S63" s="1"/>
      <c r="T63" s="1"/>
      <c r="U63" s="1"/>
      <c r="V63" s="1"/>
      <c r="W63" s="1"/>
    </row>
    <row r="64" spans="1:23" ht="12.75" customHeight="1" x14ac:dyDescent="0.2">
      <c r="A64" s="13"/>
      <c r="B64" s="13">
        <v>56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"/>
      <c r="S64" s="1"/>
      <c r="T64" s="1"/>
      <c r="U64" s="1"/>
      <c r="V64" s="1"/>
      <c r="W64" s="1"/>
    </row>
    <row r="65" spans="1:23" ht="12.7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>
        <f t="shared" ref="L65:Q65" si="36">SUM(L9:L63)</f>
        <v>83911.8</v>
      </c>
      <c r="M65" s="13">
        <f t="shared" si="36"/>
        <v>405619.47000000003</v>
      </c>
      <c r="N65" s="13">
        <f t="shared" si="36"/>
        <v>1439487.51</v>
      </c>
      <c r="O65" s="13">
        <f t="shared" si="36"/>
        <v>4193597.75</v>
      </c>
      <c r="P65" s="13">
        <f t="shared" si="36"/>
        <v>8197167.5399999991</v>
      </c>
      <c r="Q65" s="13">
        <f t="shared" si="36"/>
        <v>18144031.949999999</v>
      </c>
      <c r="R65" s="1"/>
      <c r="S65" s="1"/>
      <c r="T65" s="1"/>
      <c r="U65" s="1"/>
      <c r="V65" s="1"/>
      <c r="W65" s="1"/>
    </row>
    <row r="66" spans="1:23" ht="12.7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"/>
      <c r="S66" s="1"/>
      <c r="T66" s="1"/>
      <c r="U66" s="1"/>
      <c r="V66" s="1"/>
      <c r="W66" s="1"/>
    </row>
    <row r="67" spans="1:23" ht="12.7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"/>
      <c r="S67" s="1"/>
      <c r="T67" s="1"/>
      <c r="U67" s="1"/>
      <c r="V67" s="1"/>
      <c r="W67" s="1"/>
    </row>
    <row r="68" spans="1:23" ht="12.7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"/>
      <c r="S68" s="1"/>
      <c r="T68" s="1"/>
      <c r="U68" s="1"/>
      <c r="V68" s="1"/>
      <c r="W68" s="1"/>
    </row>
    <row r="69" spans="1:23" ht="12.7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"/>
      <c r="S69" s="1"/>
      <c r="T69" s="1"/>
      <c r="U69" s="1"/>
      <c r="V69" s="1"/>
      <c r="W69" s="1"/>
    </row>
    <row r="70" spans="1:23" ht="12.7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"/>
      <c r="S70" s="1"/>
      <c r="T70" s="1"/>
      <c r="U70" s="1"/>
      <c r="V70" s="1"/>
      <c r="W70" s="1"/>
    </row>
    <row r="71" spans="1:23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"/>
      <c r="S71" s="1"/>
      <c r="T71" s="1"/>
      <c r="U71" s="1"/>
      <c r="V71" s="1"/>
      <c r="W71" s="1"/>
    </row>
    <row r="72" spans="1:23" ht="12.7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"/>
      <c r="S72" s="1"/>
      <c r="T72" s="1"/>
      <c r="U72" s="1"/>
      <c r="V72" s="1"/>
      <c r="W72" s="1"/>
    </row>
    <row r="73" spans="1:23" ht="12.7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"/>
      <c r="S73" s="1"/>
      <c r="T73" s="1"/>
      <c r="U73" s="1"/>
      <c r="V73" s="1"/>
      <c r="W73" s="1"/>
    </row>
    <row r="74" spans="1:23" ht="12.7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"/>
      <c r="S74" s="1"/>
      <c r="T74" s="1"/>
      <c r="U74" s="1"/>
      <c r="V74" s="1"/>
      <c r="W74" s="1"/>
    </row>
    <row r="75" spans="1:23" ht="12.7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"/>
      <c r="S75" s="1"/>
      <c r="T75" s="1"/>
      <c r="U75" s="1"/>
      <c r="V75" s="1"/>
      <c r="W75" s="1"/>
    </row>
    <row r="76" spans="1:23" ht="12.7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"/>
      <c r="S76" s="1"/>
      <c r="T76" s="1"/>
      <c r="U76" s="1"/>
      <c r="V76" s="1"/>
      <c r="W76" s="1"/>
    </row>
    <row r="77" spans="1:23" ht="12.7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"/>
      <c r="S77" s="1"/>
      <c r="T77" s="1"/>
      <c r="U77" s="1"/>
      <c r="V77" s="1"/>
      <c r="W77" s="1"/>
    </row>
    <row r="78" spans="1:23" ht="12.7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"/>
      <c r="S78" s="1"/>
      <c r="T78" s="1"/>
      <c r="U78" s="1"/>
      <c r="V78" s="1"/>
      <c r="W78" s="1"/>
    </row>
    <row r="79" spans="1:23" ht="12.7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"/>
      <c r="S79" s="1"/>
      <c r="T79" s="1"/>
      <c r="U79" s="1"/>
      <c r="V79" s="1"/>
      <c r="W79" s="1"/>
    </row>
    <row r="80" spans="1:23" ht="12.7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"/>
      <c r="S80" s="1"/>
      <c r="T80" s="1"/>
      <c r="U80" s="1"/>
      <c r="V80" s="1"/>
      <c r="W80" s="1"/>
    </row>
    <row r="81" spans="1:23" ht="12.7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"/>
      <c r="S81" s="1"/>
      <c r="T81" s="1"/>
      <c r="U81" s="1"/>
      <c r="V81" s="1"/>
      <c r="W81" s="1"/>
    </row>
    <row r="82" spans="1:23" ht="12.7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"/>
      <c r="S82" s="1"/>
      <c r="T82" s="1"/>
      <c r="U82" s="1"/>
      <c r="V82" s="1"/>
      <c r="W82" s="1"/>
    </row>
    <row r="83" spans="1:23" ht="12.7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"/>
      <c r="S83" s="1"/>
      <c r="T83" s="1"/>
      <c r="U83" s="1"/>
      <c r="V83" s="1"/>
      <c r="W83" s="1"/>
    </row>
    <row r="84" spans="1:23" ht="12.7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"/>
      <c r="S84" s="1"/>
      <c r="T84" s="1"/>
      <c r="U84" s="1"/>
      <c r="V84" s="1"/>
      <c r="W84" s="1"/>
    </row>
    <row r="85" spans="1:23" ht="12.7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"/>
      <c r="S85" s="1"/>
      <c r="T85" s="1"/>
      <c r="U85" s="1"/>
      <c r="V85" s="1"/>
      <c r="W85" s="1"/>
    </row>
    <row r="86" spans="1:23" ht="12.7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"/>
      <c r="S86" s="1"/>
      <c r="T86" s="1"/>
      <c r="U86" s="1"/>
      <c r="V86" s="1"/>
      <c r="W86" s="1"/>
    </row>
    <row r="87" spans="1:23" ht="12.7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"/>
      <c r="S87" s="1"/>
      <c r="T87" s="1"/>
      <c r="U87" s="1"/>
      <c r="V87" s="1"/>
      <c r="W87" s="1"/>
    </row>
    <row r="88" spans="1:23" ht="12.7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"/>
      <c r="S88" s="1"/>
      <c r="T88" s="1"/>
      <c r="U88" s="1"/>
      <c r="V88" s="1"/>
      <c r="W88" s="1"/>
    </row>
    <row r="89" spans="1:23" ht="12.7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"/>
      <c r="S89" s="1"/>
      <c r="T89" s="1"/>
      <c r="U89" s="1"/>
      <c r="V89" s="1"/>
      <c r="W89" s="1"/>
    </row>
    <row r="90" spans="1:23" ht="12.7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"/>
      <c r="S90" s="1"/>
      <c r="T90" s="1"/>
      <c r="U90" s="1"/>
      <c r="V90" s="1"/>
      <c r="W90" s="1"/>
    </row>
    <row r="91" spans="1:23" ht="12.7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"/>
      <c r="S91" s="1"/>
      <c r="T91" s="1"/>
      <c r="U91" s="1"/>
      <c r="V91" s="1"/>
      <c r="W91" s="1"/>
    </row>
    <row r="92" spans="1:23" ht="12.7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"/>
      <c r="S92" s="1"/>
      <c r="T92" s="1"/>
      <c r="U92" s="1"/>
      <c r="V92" s="1"/>
      <c r="W92" s="1"/>
    </row>
    <row r="93" spans="1:23" ht="12.7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"/>
      <c r="S93" s="1"/>
      <c r="T93" s="1"/>
      <c r="U93" s="1"/>
      <c r="V93" s="1"/>
      <c r="W93" s="1"/>
    </row>
    <row r="94" spans="1:23" ht="12.7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"/>
      <c r="S94" s="1"/>
      <c r="T94" s="1"/>
      <c r="U94" s="1"/>
      <c r="V94" s="1"/>
      <c r="W94" s="1"/>
    </row>
    <row r="95" spans="1:23" ht="12.7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"/>
      <c r="S95" s="1"/>
      <c r="T95" s="1"/>
      <c r="U95" s="1"/>
      <c r="V95" s="1"/>
      <c r="W95" s="1"/>
    </row>
    <row r="96" spans="1:23" ht="12.7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"/>
      <c r="S96" s="1"/>
      <c r="T96" s="1"/>
      <c r="U96" s="1"/>
      <c r="V96" s="1"/>
      <c r="W96" s="1"/>
    </row>
    <row r="97" spans="1:23" ht="12.7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"/>
      <c r="S97" s="1"/>
      <c r="T97" s="1"/>
      <c r="U97" s="1"/>
      <c r="V97" s="1"/>
      <c r="W97" s="1"/>
    </row>
    <row r="98" spans="1:23" ht="12.7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"/>
      <c r="S98" s="1"/>
      <c r="T98" s="1"/>
      <c r="U98" s="1"/>
      <c r="V98" s="1"/>
      <c r="W98" s="1"/>
    </row>
    <row r="99" spans="1:23" ht="12.7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23" ht="12.7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23" ht="12.7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23" ht="12.75" customHeight="1" x14ac:dyDescent="0.2">
      <c r="A102" s="11"/>
      <c r="B102" s="11"/>
      <c r="C102" s="11"/>
      <c r="D102" s="11"/>
    </row>
    <row r="103" spans="1:23" ht="12.75" customHeight="1" x14ac:dyDescent="0.2">
      <c r="A103" s="11"/>
      <c r="B103" s="11"/>
      <c r="C103" s="11"/>
      <c r="D103" s="11"/>
    </row>
    <row r="104" spans="1:23" ht="12.75" customHeight="1" x14ac:dyDescent="0.2">
      <c r="A104" s="11"/>
      <c r="B104" s="11"/>
      <c r="C104" s="11"/>
      <c r="D104" s="11"/>
    </row>
    <row r="105" spans="1:23" ht="12.75" customHeight="1" x14ac:dyDescent="0.2">
      <c r="A105" s="11"/>
      <c r="B105" s="11"/>
      <c r="C105" s="11"/>
      <c r="D105" s="11"/>
    </row>
    <row r="106" spans="1:23" ht="12.75" customHeight="1" x14ac:dyDescent="0.2">
      <c r="A106" s="11"/>
      <c r="B106" s="11"/>
      <c r="C106" s="11"/>
      <c r="D106" s="11"/>
    </row>
    <row r="107" spans="1:23" ht="12.75" customHeight="1" x14ac:dyDescent="0.2">
      <c r="A107" s="11"/>
      <c r="B107" s="11"/>
      <c r="C107" s="11"/>
      <c r="D107" s="11"/>
    </row>
    <row r="108" spans="1:23" ht="12.75" customHeight="1" x14ac:dyDescent="0.2">
      <c r="A108" s="11"/>
      <c r="B108" s="11"/>
      <c r="C108" s="11"/>
      <c r="D108" s="11"/>
    </row>
    <row r="109" spans="1:23" ht="12.75" customHeight="1" x14ac:dyDescent="0.2">
      <c r="A109" s="11"/>
      <c r="B109" s="11"/>
      <c r="C109" s="11"/>
      <c r="D109" s="11"/>
    </row>
  </sheetData>
  <mergeCells count="30">
    <mergeCell ref="A4:A7"/>
    <mergeCell ref="C4:C7"/>
    <mergeCell ref="D4:D7"/>
    <mergeCell ref="F5:F7"/>
    <mergeCell ref="G5:G7"/>
    <mergeCell ref="E4:J4"/>
    <mergeCell ref="B4:B7"/>
    <mergeCell ref="AA5:AA7"/>
    <mergeCell ref="AB5:AB7"/>
    <mergeCell ref="S4:U7"/>
    <mergeCell ref="L5:L7"/>
    <mergeCell ref="R4:R7"/>
    <mergeCell ref="V4:V7"/>
    <mergeCell ref="W4:W7"/>
    <mergeCell ref="X5:X7"/>
    <mergeCell ref="Y5:Y7"/>
    <mergeCell ref="X4:AC4"/>
    <mergeCell ref="M5:M7"/>
    <mergeCell ref="N5:N7"/>
    <mergeCell ref="Q5:Q7"/>
    <mergeCell ref="L4:Q4"/>
    <mergeCell ref="AC5:AC7"/>
    <mergeCell ref="K4:K7"/>
    <mergeCell ref="E5:E7"/>
    <mergeCell ref="O5:O7"/>
    <mergeCell ref="P5:P7"/>
    <mergeCell ref="Z5:Z7"/>
    <mergeCell ref="H5:H7"/>
    <mergeCell ref="I5:I7"/>
    <mergeCell ref="J5:J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64"/>
  <sheetViews>
    <sheetView tabSelected="1" zoomScale="160" zoomScaleNormal="160" workbookViewId="0">
      <pane xSplit="6030" ySplit="3720" topLeftCell="AA1" activePane="bottomRight"/>
      <selection sqref="A1:XFD1048576"/>
      <selection pane="topRight" activeCell="D1" sqref="D1"/>
      <selection pane="bottomLeft" activeCell="A8" sqref="A8"/>
      <selection pane="bottomRight" activeCell="AP14" sqref="AP14"/>
    </sheetView>
  </sheetViews>
  <sheetFormatPr defaultRowHeight="15" x14ac:dyDescent="0.25"/>
  <cols>
    <col min="1" max="1" width="4" style="43" customWidth="1"/>
    <col min="2" max="2" width="21.5703125" style="43" customWidth="1"/>
    <col min="3" max="3" width="6.42578125" style="43" customWidth="1"/>
    <col min="4" max="29" width="7.7109375" style="43" customWidth="1"/>
    <col min="30" max="30" width="9.5703125" style="43" customWidth="1"/>
    <col min="31" max="31" width="7" style="43" customWidth="1"/>
    <col min="32" max="32" width="8.7109375" style="43" customWidth="1"/>
    <col min="33" max="43" width="5.7109375" style="43" customWidth="1"/>
    <col min="44" max="48" width="3.85546875" style="43" customWidth="1"/>
    <col min="49" max="73" width="6.7109375" style="43" customWidth="1"/>
    <col min="74" max="16384" width="9.140625" style="43"/>
  </cols>
  <sheetData>
    <row r="2" spans="1:46" x14ac:dyDescent="0.25">
      <c r="A2" s="42" t="s">
        <v>95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5" spans="1:46" x14ac:dyDescent="0.25">
      <c r="A5" s="44" t="s">
        <v>81</v>
      </c>
      <c r="B5" s="44" t="s">
        <v>82</v>
      </c>
      <c r="C5" s="45" t="s">
        <v>83</v>
      </c>
      <c r="D5" s="46">
        <v>1940</v>
      </c>
      <c r="E5" s="46">
        <v>1950</v>
      </c>
      <c r="F5" s="46">
        <v>1960</v>
      </c>
      <c r="G5" s="46">
        <v>1970</v>
      </c>
      <c r="H5" s="46">
        <v>1980</v>
      </c>
      <c r="I5" s="46">
        <v>1990</v>
      </c>
      <c r="J5" s="46">
        <v>1991</v>
      </c>
      <c r="K5" s="46">
        <v>1992</v>
      </c>
      <c r="L5" s="46">
        <v>1993</v>
      </c>
      <c r="M5" s="46">
        <v>1994</v>
      </c>
      <c r="N5" s="46">
        <v>1995</v>
      </c>
      <c r="O5" s="46">
        <v>1996</v>
      </c>
      <c r="P5" s="46">
        <v>1997</v>
      </c>
      <c r="Q5" s="46">
        <v>1998</v>
      </c>
      <c r="R5" s="46">
        <v>1999</v>
      </c>
      <c r="S5" s="46">
        <v>2000</v>
      </c>
      <c r="T5" s="46">
        <v>2001</v>
      </c>
      <c r="U5" s="46">
        <v>2002</v>
      </c>
      <c r="V5" s="46">
        <v>2003</v>
      </c>
      <c r="W5" s="46">
        <v>2004</v>
      </c>
      <c r="X5" s="46">
        <v>2005</v>
      </c>
      <c r="Y5" s="47">
        <v>2006</v>
      </c>
      <c r="Z5" s="47">
        <v>2007</v>
      </c>
      <c r="AA5" s="47">
        <v>2008</v>
      </c>
      <c r="AB5" s="47">
        <v>2009</v>
      </c>
      <c r="AC5" s="47">
        <v>2010</v>
      </c>
      <c r="AD5" s="47">
        <v>2011</v>
      </c>
      <c r="AE5" s="47">
        <v>2012</v>
      </c>
      <c r="AF5" s="47">
        <v>2013</v>
      </c>
      <c r="AG5" s="47">
        <v>2014</v>
      </c>
      <c r="AH5" s="47">
        <v>2015</v>
      </c>
      <c r="AI5" s="46">
        <v>2016</v>
      </c>
      <c r="AJ5" s="70">
        <v>2017</v>
      </c>
      <c r="AK5" s="70">
        <v>2018</v>
      </c>
      <c r="AL5" s="70">
        <v>2019</v>
      </c>
      <c r="AM5" s="59"/>
      <c r="AN5" s="48"/>
      <c r="AO5" s="48"/>
      <c r="AP5" s="48"/>
      <c r="AQ5" s="48"/>
      <c r="AR5" s="49"/>
      <c r="AS5" s="49"/>
      <c r="AT5" s="49"/>
    </row>
    <row r="6" spans="1:46" ht="20.25" customHeight="1" x14ac:dyDescent="0.25">
      <c r="A6" s="44"/>
      <c r="B6" s="44"/>
      <c r="C6" s="50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6"/>
      <c r="AJ6" s="70"/>
      <c r="AK6" s="70"/>
      <c r="AL6" s="70"/>
      <c r="AM6" s="51"/>
      <c r="AN6" s="51"/>
      <c r="AO6" s="51"/>
      <c r="AP6" s="51"/>
      <c r="AQ6" s="51"/>
      <c r="AR6" s="49"/>
      <c r="AS6" s="49"/>
      <c r="AT6" s="49"/>
    </row>
    <row r="7" spans="1:46" ht="20.25" customHeight="1" x14ac:dyDescent="0.25">
      <c r="A7" s="44"/>
      <c r="B7" s="44"/>
      <c r="C7" s="52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6"/>
      <c r="AJ7" s="70"/>
      <c r="AK7" s="70"/>
      <c r="AL7" s="70"/>
      <c r="AM7" s="51"/>
      <c r="AN7" s="51"/>
      <c r="AO7" s="51"/>
      <c r="AP7" s="51"/>
      <c r="AQ7" s="51"/>
      <c r="AR7" s="49"/>
      <c r="AS7" s="49"/>
      <c r="AT7" s="49"/>
    </row>
    <row r="8" spans="1:46" x14ac:dyDescent="0.25">
      <c r="A8" s="43">
        <v>1</v>
      </c>
      <c r="B8" s="43" t="s">
        <v>84</v>
      </c>
      <c r="C8" s="43" t="s">
        <v>14</v>
      </c>
      <c r="F8" s="43">
        <v>2169</v>
      </c>
      <c r="G8" s="43">
        <v>2793</v>
      </c>
      <c r="H8" s="43">
        <v>6761.4</v>
      </c>
      <c r="I8" s="43">
        <v>26689.599999999999</v>
      </c>
      <c r="J8" s="43">
        <v>25363.4</v>
      </c>
      <c r="K8" s="43">
        <v>21425</v>
      </c>
      <c r="L8" s="43">
        <v>5984.8</v>
      </c>
      <c r="M8" s="43">
        <v>12434</v>
      </c>
      <c r="N8" s="43">
        <v>15248.7</v>
      </c>
      <c r="O8" s="43">
        <v>3360.9</v>
      </c>
      <c r="P8" s="43">
        <v>1856.1</v>
      </c>
      <c r="Q8" s="43">
        <v>2102.8000000000002</v>
      </c>
      <c r="R8" s="43">
        <v>357.4</v>
      </c>
      <c r="S8" s="43">
        <v>92.3</v>
      </c>
      <c r="T8" s="43">
        <v>100</v>
      </c>
      <c r="U8" s="43">
        <v>307.60000000000002</v>
      </c>
      <c r="V8" s="43">
        <v>14</v>
      </c>
      <c r="W8" s="43">
        <v>63</v>
      </c>
      <c r="X8" s="43">
        <v>32.9</v>
      </c>
      <c r="Y8" s="43">
        <v>100</v>
      </c>
      <c r="Z8" s="43">
        <v>150.6</v>
      </c>
      <c r="AA8" s="43">
        <v>400</v>
      </c>
      <c r="AB8" s="43">
        <v>1360</v>
      </c>
      <c r="AC8" s="43">
        <v>894.1</v>
      </c>
      <c r="AD8" s="43">
        <v>1329</v>
      </c>
      <c r="AE8" s="43">
        <v>1314.4</v>
      </c>
      <c r="AF8" s="43">
        <v>1366.9</v>
      </c>
      <c r="AG8" s="43">
        <v>800.8</v>
      </c>
      <c r="AH8" s="43">
        <v>315.2</v>
      </c>
      <c r="AI8" s="43">
        <v>3785.4</v>
      </c>
      <c r="AJ8" s="43">
        <v>1278.7</v>
      </c>
      <c r="AK8" s="43">
        <f>58.2+50.5+246.1</f>
        <v>354.8</v>
      </c>
      <c r="AL8" s="43">
        <v>1748.7</v>
      </c>
    </row>
    <row r="9" spans="1:46" x14ac:dyDescent="0.25">
      <c r="A9" s="43">
        <v>2</v>
      </c>
      <c r="B9" s="43" t="s">
        <v>19</v>
      </c>
      <c r="C9" s="43" t="s">
        <v>14</v>
      </c>
      <c r="E9" s="43">
        <v>56.6</v>
      </c>
      <c r="F9" s="43">
        <v>190.5</v>
      </c>
      <c r="G9" s="43">
        <v>466.5</v>
      </c>
      <c r="H9" s="43">
        <v>630</v>
      </c>
      <c r="I9" s="43">
        <v>756.8</v>
      </c>
      <c r="J9" s="43">
        <v>634.4</v>
      </c>
      <c r="K9" s="43">
        <v>577.29999999999995</v>
      </c>
      <c r="L9" s="43">
        <v>215.7</v>
      </c>
      <c r="M9" s="43">
        <v>99.9</v>
      </c>
      <c r="N9" s="43">
        <v>2.4</v>
      </c>
      <c r="O9" s="43">
        <v>3.9</v>
      </c>
      <c r="P9" s="43">
        <v>1.7</v>
      </c>
      <c r="Q9" s="43">
        <v>0.1</v>
      </c>
      <c r="R9" s="43">
        <v>1.6</v>
      </c>
      <c r="S9" s="43">
        <v>9.9</v>
      </c>
      <c r="T9" s="43">
        <v>12.9</v>
      </c>
      <c r="U9" s="43">
        <v>16.2</v>
      </c>
      <c r="V9" s="43">
        <v>17.3</v>
      </c>
      <c r="W9" s="43">
        <v>9.9</v>
      </c>
      <c r="X9" s="43">
        <v>6.6</v>
      </c>
      <c r="Y9" s="43">
        <v>5.8</v>
      </c>
      <c r="Z9" s="43">
        <v>76</v>
      </c>
      <c r="AA9" s="43">
        <v>38</v>
      </c>
      <c r="AB9" s="43">
        <v>53.7</v>
      </c>
      <c r="AC9" s="43">
        <v>109</v>
      </c>
      <c r="AD9" s="43">
        <v>88.6</v>
      </c>
      <c r="AE9" s="43">
        <v>110.1</v>
      </c>
      <c r="AF9" s="43">
        <v>115.9</v>
      </c>
      <c r="AG9" s="43">
        <v>86.3</v>
      </c>
      <c r="AH9" s="43">
        <v>177.9</v>
      </c>
      <c r="AI9" s="43">
        <v>117.3</v>
      </c>
      <c r="AJ9" s="53">
        <v>109</v>
      </c>
      <c r="AK9" s="53">
        <v>127.9</v>
      </c>
      <c r="AL9" s="53">
        <v>121.7</v>
      </c>
    </row>
    <row r="10" spans="1:46" x14ac:dyDescent="0.25">
      <c r="A10" s="43">
        <v>3</v>
      </c>
      <c r="B10" s="43" t="s">
        <v>20</v>
      </c>
      <c r="C10" s="43" t="s">
        <v>14</v>
      </c>
      <c r="E10" s="43">
        <v>22.1</v>
      </c>
      <c r="F10" s="43">
        <v>65.5</v>
      </c>
      <c r="G10" s="43">
        <v>95.1</v>
      </c>
      <c r="H10" s="43">
        <v>349</v>
      </c>
      <c r="I10" s="43">
        <v>596.29999999999995</v>
      </c>
      <c r="J10" s="43">
        <v>325.8</v>
      </c>
      <c r="K10" s="43">
        <v>334.1</v>
      </c>
      <c r="L10" s="43">
        <v>80.8</v>
      </c>
      <c r="M10" s="43">
        <v>76.099999999999994</v>
      </c>
      <c r="N10" s="43">
        <v>28.5</v>
      </c>
      <c r="O10" s="43">
        <v>22.7</v>
      </c>
      <c r="P10" s="43">
        <v>29.2</v>
      </c>
      <c r="Q10" s="43">
        <v>17.2</v>
      </c>
      <c r="R10" s="43">
        <v>24.7</v>
      </c>
      <c r="S10" s="43">
        <v>36.6</v>
      </c>
      <c r="T10" s="43">
        <v>46.5</v>
      </c>
      <c r="U10" s="43">
        <v>78.2</v>
      </c>
      <c r="V10" s="43">
        <v>82.1</v>
      </c>
      <c r="W10" s="43">
        <v>104.7</v>
      </c>
      <c r="X10" s="43">
        <v>80.900000000000006</v>
      </c>
      <c r="Y10" s="43">
        <v>95.4</v>
      </c>
      <c r="Z10" s="43">
        <v>149.6</v>
      </c>
      <c r="AA10" s="43">
        <v>197.4</v>
      </c>
      <c r="AB10" s="43">
        <v>147.30000000000001</v>
      </c>
      <c r="AC10" s="43">
        <v>182.6</v>
      </c>
      <c r="AD10" s="43">
        <v>216.6</v>
      </c>
      <c r="AE10" s="43">
        <v>199.8</v>
      </c>
      <c r="AF10" s="43">
        <v>211</v>
      </c>
      <c r="AG10" s="43">
        <v>274.8</v>
      </c>
      <c r="AH10" s="43">
        <v>260.60000000000002</v>
      </c>
      <c r="AI10" s="43">
        <v>239.7</v>
      </c>
      <c r="AJ10" s="53">
        <v>255.9</v>
      </c>
      <c r="AK10" s="53">
        <v>258.89999999999998</v>
      </c>
      <c r="AL10" s="53">
        <v>308.8</v>
      </c>
    </row>
    <row r="11" spans="1:46" x14ac:dyDescent="0.25">
      <c r="A11" s="43">
        <v>4</v>
      </c>
      <c r="B11" s="43" t="s">
        <v>21</v>
      </c>
      <c r="C11" s="43" t="s">
        <v>24</v>
      </c>
      <c r="E11" s="43">
        <v>4.7</v>
      </c>
      <c r="F11" s="43">
        <v>8.8000000000000007</v>
      </c>
      <c r="G11" s="43">
        <v>55.9</v>
      </c>
      <c r="H11" s="43">
        <v>155.6</v>
      </c>
      <c r="I11" s="43">
        <v>142</v>
      </c>
      <c r="J11" s="43">
        <v>103.7</v>
      </c>
      <c r="K11" s="43">
        <v>116.1</v>
      </c>
      <c r="L11" s="43">
        <v>53</v>
      </c>
      <c r="M11" s="43">
        <v>24.8</v>
      </c>
      <c r="N11" s="43">
        <v>46.1</v>
      </c>
      <c r="O11" s="43">
        <v>37.700000000000003</v>
      </c>
      <c r="P11" s="43">
        <v>26</v>
      </c>
      <c r="Q11" s="43">
        <v>35.6</v>
      </c>
      <c r="R11" s="43">
        <v>62.7</v>
      </c>
      <c r="S11" s="43">
        <v>113.7</v>
      </c>
      <c r="T11" s="43">
        <v>216.6</v>
      </c>
      <c r="U11" s="43">
        <v>224.7</v>
      </c>
      <c r="V11" s="43">
        <v>192.9</v>
      </c>
      <c r="W11" s="43">
        <v>258.5</v>
      </c>
      <c r="X11" s="43">
        <v>200</v>
      </c>
      <c r="Y11" s="43">
        <v>468.1</v>
      </c>
      <c r="Z11" s="43">
        <v>591.70000000000005</v>
      </c>
      <c r="AA11" s="43">
        <v>428.8</v>
      </c>
      <c r="AB11" s="43">
        <v>555</v>
      </c>
      <c r="AC11" s="43">
        <v>613.9</v>
      </c>
      <c r="AD11" s="43">
        <v>583.20000000000005</v>
      </c>
      <c r="AE11" s="43">
        <v>296.8</v>
      </c>
      <c r="AF11" s="43">
        <v>25.1</v>
      </c>
      <c r="AG11" s="43">
        <v>17.100000000000001</v>
      </c>
      <c r="AH11" s="43">
        <v>41.2</v>
      </c>
      <c r="AI11" s="43">
        <v>5.5</v>
      </c>
      <c r="AJ11" s="53">
        <v>41.7</v>
      </c>
      <c r="AK11" s="53">
        <v>39.799999999999997</v>
      </c>
      <c r="AL11" s="53">
        <v>39.200000000000003</v>
      </c>
    </row>
    <row r="12" spans="1:46" x14ac:dyDescent="0.25">
      <c r="A12" s="43">
        <v>5</v>
      </c>
      <c r="B12" s="43" t="s">
        <v>72</v>
      </c>
      <c r="C12" s="43" t="s">
        <v>14</v>
      </c>
      <c r="E12" s="43">
        <v>9.1999999999999993</v>
      </c>
      <c r="F12" s="43">
        <v>65.599999999999994</v>
      </c>
      <c r="G12" s="43">
        <v>88.2</v>
      </c>
      <c r="H12" s="43">
        <v>80.5</v>
      </c>
      <c r="I12" s="43">
        <v>57.6</v>
      </c>
      <c r="J12" s="43">
        <v>19</v>
      </c>
    </row>
    <row r="13" spans="1:46" x14ac:dyDescent="0.25">
      <c r="A13" s="43">
        <v>6</v>
      </c>
      <c r="B13" s="43" t="s">
        <v>40</v>
      </c>
      <c r="C13" s="43" t="s">
        <v>86</v>
      </c>
      <c r="F13" s="43">
        <v>28.5</v>
      </c>
      <c r="G13" s="43">
        <v>3483</v>
      </c>
      <c r="H13" s="43">
        <v>8683.9</v>
      </c>
      <c r="I13" s="43">
        <v>26689.599999999999</v>
      </c>
      <c r="J13" s="43">
        <v>25363.4</v>
      </c>
      <c r="K13" s="43">
        <v>21425</v>
      </c>
      <c r="L13" s="43">
        <v>15248.7</v>
      </c>
      <c r="M13" s="43">
        <v>12434.6</v>
      </c>
      <c r="N13" s="43">
        <v>8145.2</v>
      </c>
      <c r="O13" s="43">
        <v>1500</v>
      </c>
      <c r="P13" s="43">
        <v>812</v>
      </c>
      <c r="Q13" s="43">
        <v>987.3</v>
      </c>
      <c r="R13" s="43">
        <v>513.79999999999995</v>
      </c>
      <c r="S13" s="43">
        <v>575.29999999999995</v>
      </c>
      <c r="T13" s="43">
        <v>616.79999999999995</v>
      </c>
      <c r="U13" s="43">
        <v>661.9</v>
      </c>
      <c r="V13" s="43">
        <v>584.79999999999995</v>
      </c>
      <c r="W13" s="43">
        <v>430.1</v>
      </c>
      <c r="X13" s="43">
        <v>169.7</v>
      </c>
      <c r="Y13" s="43">
        <v>196.9</v>
      </c>
      <c r="Z13" s="43">
        <v>157.19999999999999</v>
      </c>
      <c r="AA13" s="43">
        <v>63.6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</row>
    <row r="14" spans="1:46" x14ac:dyDescent="0.25">
      <c r="A14" s="43">
        <v>7</v>
      </c>
      <c r="B14" s="43" t="s">
        <v>85</v>
      </c>
      <c r="C14" s="43" t="s">
        <v>87</v>
      </c>
      <c r="I14" s="43">
        <v>120.4</v>
      </c>
      <c r="J14" s="43">
        <v>203.3</v>
      </c>
      <c r="K14" s="43">
        <v>146.1</v>
      </c>
      <c r="L14" s="43">
        <v>100.6</v>
      </c>
      <c r="M14" s="43">
        <v>100.6</v>
      </c>
      <c r="N14" s="43">
        <v>34</v>
      </c>
      <c r="O14" s="43">
        <v>49.1</v>
      </c>
      <c r="P14" s="43">
        <v>36.6</v>
      </c>
      <c r="Q14" s="43">
        <v>33</v>
      </c>
      <c r="R14" s="43">
        <v>27.2</v>
      </c>
      <c r="S14" s="43">
        <v>40</v>
      </c>
      <c r="T14" s="43">
        <v>53.9</v>
      </c>
      <c r="U14" s="43">
        <v>51.2</v>
      </c>
      <c r="V14" s="43">
        <v>50.5</v>
      </c>
      <c r="W14" s="43">
        <v>53</v>
      </c>
      <c r="X14" s="43">
        <v>52.1</v>
      </c>
      <c r="Y14" s="43">
        <v>55.2</v>
      </c>
      <c r="Z14" s="43">
        <v>63.5</v>
      </c>
      <c r="AA14" s="43">
        <v>62.3</v>
      </c>
      <c r="AB14" s="43">
        <v>68.2</v>
      </c>
      <c r="AC14" s="43">
        <v>78</v>
      </c>
      <c r="AD14" s="43">
        <v>76.2</v>
      </c>
      <c r="AE14" s="43">
        <v>106.5</v>
      </c>
      <c r="AF14" s="43">
        <v>117.1</v>
      </c>
      <c r="AG14" s="43">
        <v>129</v>
      </c>
      <c r="AH14" s="43">
        <v>145.5</v>
      </c>
      <c r="AI14" s="43">
        <v>165</v>
      </c>
      <c r="AJ14" s="53">
        <v>176.9</v>
      </c>
      <c r="AK14" s="53">
        <v>227.8</v>
      </c>
      <c r="AL14" s="53">
        <v>251.8</v>
      </c>
    </row>
    <row r="15" spans="1:46" x14ac:dyDescent="0.25">
      <c r="A15" s="43">
        <v>8</v>
      </c>
      <c r="B15" s="43" t="s">
        <v>70</v>
      </c>
      <c r="C15" s="43" t="s">
        <v>69</v>
      </c>
      <c r="N15" s="43">
        <v>1.4</v>
      </c>
      <c r="O15" s="43">
        <v>3.1</v>
      </c>
      <c r="P15" s="43">
        <v>4.5</v>
      </c>
      <c r="Q15" s="43">
        <v>33</v>
      </c>
      <c r="R15" s="43">
        <v>315.8</v>
      </c>
      <c r="S15" s="43">
        <v>319.7</v>
      </c>
      <c r="T15" s="43">
        <v>256.89999999999998</v>
      </c>
      <c r="U15" s="43">
        <v>71.5</v>
      </c>
      <c r="V15" s="43">
        <v>104.6</v>
      </c>
      <c r="W15" s="43">
        <v>90.9</v>
      </c>
      <c r="X15" s="43">
        <v>59</v>
      </c>
      <c r="Y15" s="43">
        <v>53.7</v>
      </c>
      <c r="Z15" s="43">
        <v>52.2</v>
      </c>
      <c r="AA15" s="43">
        <v>30</v>
      </c>
      <c r="AB15" s="43">
        <v>33</v>
      </c>
      <c r="AC15" s="43">
        <v>33.700000000000003</v>
      </c>
      <c r="AD15" s="43">
        <v>2.8</v>
      </c>
      <c r="AE15" s="43">
        <v>0</v>
      </c>
    </row>
    <row r="16" spans="1:46" x14ac:dyDescent="0.25">
      <c r="A16" s="43">
        <v>9</v>
      </c>
      <c r="B16" s="43" t="s">
        <v>37</v>
      </c>
      <c r="C16" s="43" t="s">
        <v>35</v>
      </c>
      <c r="F16" s="43">
        <v>10</v>
      </c>
      <c r="G16" s="43">
        <v>23.6</v>
      </c>
      <c r="H16" s="43">
        <v>76.3</v>
      </c>
      <c r="I16" s="43">
        <v>213</v>
      </c>
      <c r="J16" s="43">
        <v>157.4</v>
      </c>
      <c r="K16" s="43">
        <v>110</v>
      </c>
      <c r="L16" s="43">
        <v>60.5</v>
      </c>
      <c r="M16" s="43">
        <v>53.8</v>
      </c>
      <c r="N16" s="43">
        <v>53</v>
      </c>
      <c r="O16" s="43">
        <v>41.8</v>
      </c>
      <c r="P16" s="43">
        <v>37</v>
      </c>
      <c r="Q16" s="43">
        <v>38.4</v>
      </c>
      <c r="R16" s="43">
        <v>33.200000000000003</v>
      </c>
      <c r="S16" s="43">
        <v>41.8</v>
      </c>
      <c r="T16" s="43">
        <v>52.9</v>
      </c>
      <c r="U16" s="43">
        <v>58.2</v>
      </c>
      <c r="V16" s="43">
        <v>48.8</v>
      </c>
      <c r="W16" s="43">
        <v>40</v>
      </c>
      <c r="X16" s="43">
        <v>40.299999999999997</v>
      </c>
      <c r="Y16" s="43">
        <v>40.200000000000003</v>
      </c>
      <c r="Z16" s="43">
        <v>40.9</v>
      </c>
      <c r="AA16" s="43">
        <v>51.3</v>
      </c>
      <c r="AB16" s="43">
        <v>54</v>
      </c>
      <c r="AC16" s="43">
        <v>55.4</v>
      </c>
      <c r="AD16" s="43">
        <v>86.8</v>
      </c>
      <c r="AE16" s="43">
        <v>50.2</v>
      </c>
      <c r="AF16" s="43">
        <v>69.900000000000006</v>
      </c>
      <c r="AG16" s="43">
        <v>72.099999999999994</v>
      </c>
      <c r="AH16" s="43">
        <v>90.6</v>
      </c>
      <c r="AI16" s="43">
        <v>88.6</v>
      </c>
      <c r="AJ16" s="53">
        <v>72.599999999999994</v>
      </c>
      <c r="AK16" s="53">
        <v>44.7</v>
      </c>
      <c r="AL16" s="53">
        <v>63.6</v>
      </c>
    </row>
    <row r="17" spans="1:46" x14ac:dyDescent="0.25">
      <c r="A17" s="43">
        <v>10</v>
      </c>
      <c r="B17" s="43" t="s">
        <v>28</v>
      </c>
      <c r="C17" s="43" t="s">
        <v>12</v>
      </c>
      <c r="F17" s="43">
        <v>541.4</v>
      </c>
      <c r="G17" s="43">
        <v>779.1</v>
      </c>
      <c r="H17" s="43">
        <v>940.8</v>
      </c>
      <c r="I17" s="43">
        <v>885.1</v>
      </c>
      <c r="J17" s="43">
        <v>378</v>
      </c>
      <c r="K17" s="43">
        <v>165.5</v>
      </c>
      <c r="L17" s="43">
        <v>167.7</v>
      </c>
      <c r="M17" s="43">
        <v>98</v>
      </c>
      <c r="N17" s="43">
        <v>62.5</v>
      </c>
      <c r="O17" s="43">
        <v>8.5</v>
      </c>
      <c r="AI17" s="43">
        <v>0</v>
      </c>
    </row>
    <row r="18" spans="1:46" x14ac:dyDescent="0.25">
      <c r="A18" s="43">
        <v>11</v>
      </c>
      <c r="B18" s="43" t="s">
        <v>43</v>
      </c>
      <c r="C18" s="43" t="s">
        <v>98</v>
      </c>
      <c r="G18" s="43">
        <v>8454</v>
      </c>
      <c r="H18" s="43">
        <v>17156</v>
      </c>
      <c r="I18" s="43">
        <v>7722</v>
      </c>
      <c r="J18" s="43">
        <v>4912</v>
      </c>
      <c r="K18" s="43">
        <v>2238</v>
      </c>
      <c r="L18" s="43">
        <v>514</v>
      </c>
      <c r="M18" s="43">
        <v>60</v>
      </c>
      <c r="P18" s="43">
        <v>40</v>
      </c>
      <c r="Q18" s="43">
        <v>35</v>
      </c>
      <c r="R18" s="43">
        <v>80</v>
      </c>
      <c r="S18" s="43">
        <v>286</v>
      </c>
      <c r="T18" s="43">
        <v>1474</v>
      </c>
      <c r="U18" s="43">
        <v>1100</v>
      </c>
      <c r="V18" s="43">
        <v>400</v>
      </c>
      <c r="W18" s="43">
        <v>500</v>
      </c>
      <c r="X18" s="43">
        <v>300</v>
      </c>
      <c r="Y18" s="43">
        <v>200</v>
      </c>
      <c r="Z18" s="43">
        <v>500</v>
      </c>
      <c r="AA18" s="43">
        <v>1227.4000000000001</v>
      </c>
      <c r="AB18" s="43">
        <v>313.60000000000002</v>
      </c>
      <c r="AC18" s="43">
        <v>200.7</v>
      </c>
      <c r="AD18" s="43">
        <v>35</v>
      </c>
      <c r="AE18" s="43">
        <v>95</v>
      </c>
      <c r="AF18" s="43">
        <v>371.8</v>
      </c>
      <c r="AG18" s="43">
        <v>277.60000000000002</v>
      </c>
      <c r="AH18" s="43">
        <v>57</v>
      </c>
      <c r="AI18" s="43">
        <v>300</v>
      </c>
    </row>
    <row r="19" spans="1:46" x14ac:dyDescent="0.25">
      <c r="A19" s="43">
        <v>12</v>
      </c>
      <c r="B19" s="43" t="s">
        <v>88</v>
      </c>
      <c r="C19" s="43" t="s">
        <v>4</v>
      </c>
      <c r="D19" s="43">
        <v>198.3</v>
      </c>
      <c r="E19" s="43">
        <v>503</v>
      </c>
      <c r="F19" s="43">
        <v>14772.5</v>
      </c>
      <c r="G19" s="43">
        <v>2697.4</v>
      </c>
      <c r="H19" s="43">
        <v>1512.5</v>
      </c>
      <c r="I19" s="43">
        <v>2155.1</v>
      </c>
      <c r="K19" s="43">
        <v>129.80000000000001</v>
      </c>
      <c r="L19" s="43">
        <v>1119.8</v>
      </c>
      <c r="M19" s="43">
        <v>1600</v>
      </c>
      <c r="N19" s="43">
        <v>4575</v>
      </c>
      <c r="O19" s="43">
        <v>4033</v>
      </c>
      <c r="P19" s="43">
        <v>3446</v>
      </c>
      <c r="Q19" s="43">
        <v>5000</v>
      </c>
      <c r="R19" s="43">
        <v>6246</v>
      </c>
      <c r="S19" s="43">
        <v>11987.5</v>
      </c>
      <c r="T19" s="43">
        <v>12134.2</v>
      </c>
      <c r="U19" s="43">
        <v>10305.5</v>
      </c>
      <c r="V19" s="43">
        <v>2980</v>
      </c>
      <c r="W19" s="43">
        <v>2400</v>
      </c>
      <c r="X19" s="43">
        <v>2000</v>
      </c>
      <c r="Y19" s="43">
        <v>0</v>
      </c>
      <c r="Z19" s="43">
        <v>3964</v>
      </c>
      <c r="AA19" s="43">
        <v>480</v>
      </c>
      <c r="AB19" s="43">
        <v>4264</v>
      </c>
      <c r="AC19" s="43">
        <v>4466</v>
      </c>
      <c r="AD19" s="43">
        <v>2682</v>
      </c>
    </row>
    <row r="20" spans="1:46" x14ac:dyDescent="0.25">
      <c r="A20" s="43">
        <v>13</v>
      </c>
      <c r="B20" s="43" t="s">
        <v>89</v>
      </c>
      <c r="C20" s="43" t="s">
        <v>90</v>
      </c>
      <c r="Q20" s="43">
        <v>2</v>
      </c>
      <c r="R20" s="43">
        <v>2</v>
      </c>
      <c r="S20" s="43">
        <v>67.7</v>
      </c>
      <c r="T20" s="43">
        <v>94.7</v>
      </c>
      <c r="U20" s="43">
        <v>129</v>
      </c>
      <c r="V20" s="43">
        <v>90.1</v>
      </c>
      <c r="W20" s="43">
        <v>27.1</v>
      </c>
      <c r="X20" s="43">
        <v>104.5</v>
      </c>
      <c r="Y20" s="43">
        <v>172.8</v>
      </c>
      <c r="Z20" s="43">
        <v>111.1</v>
      </c>
      <c r="AA20" s="43">
        <v>120.6</v>
      </c>
      <c r="AB20" s="43">
        <v>132.5</v>
      </c>
      <c r="AC20" s="43">
        <v>143.6</v>
      </c>
      <c r="AD20" s="43">
        <v>133.4</v>
      </c>
      <c r="AE20" s="43">
        <v>133.4</v>
      </c>
      <c r="AF20" s="43">
        <v>98.5</v>
      </c>
      <c r="AG20" s="43">
        <v>86.3</v>
      </c>
      <c r="AH20" s="43">
        <v>46.9</v>
      </c>
      <c r="AI20" s="43">
        <v>130</v>
      </c>
    </row>
    <row r="22" spans="1:46" ht="35.25" customHeight="1" x14ac:dyDescent="0.25">
      <c r="A22" s="54" t="s">
        <v>81</v>
      </c>
      <c r="B22" s="54"/>
      <c r="C22" s="55">
        <v>1940</v>
      </c>
      <c r="D22" s="55">
        <v>1950</v>
      </c>
      <c r="E22" s="55">
        <v>1960</v>
      </c>
      <c r="F22" s="55">
        <v>1970</v>
      </c>
      <c r="G22" s="55">
        <v>1980</v>
      </c>
      <c r="H22" s="55">
        <v>1990</v>
      </c>
      <c r="I22" s="55">
        <v>1991</v>
      </c>
      <c r="J22" s="55">
        <v>1992</v>
      </c>
      <c r="K22" s="55">
        <v>1993</v>
      </c>
      <c r="L22" s="55">
        <v>1994</v>
      </c>
      <c r="M22" s="55">
        <v>1995</v>
      </c>
      <c r="N22" s="55">
        <v>1996</v>
      </c>
      <c r="O22" s="55">
        <v>1997</v>
      </c>
      <c r="P22" s="55">
        <v>1998</v>
      </c>
      <c r="Q22" s="55">
        <v>1999</v>
      </c>
      <c r="R22" s="55">
        <v>2000</v>
      </c>
      <c r="S22" s="55">
        <v>2001</v>
      </c>
      <c r="T22" s="55">
        <v>2002</v>
      </c>
      <c r="U22" s="55">
        <v>2003</v>
      </c>
      <c r="V22" s="55">
        <v>2004</v>
      </c>
      <c r="W22" s="55">
        <v>2005</v>
      </c>
      <c r="X22" s="56">
        <v>2006</v>
      </c>
      <c r="Y22" s="56">
        <v>2007</v>
      </c>
      <c r="Z22" s="56">
        <v>2008</v>
      </c>
      <c r="AA22" s="56">
        <v>2009</v>
      </c>
      <c r="AB22" s="56">
        <v>2010</v>
      </c>
      <c r="AC22" s="56">
        <v>2011</v>
      </c>
      <c r="AD22" s="56">
        <v>2012</v>
      </c>
      <c r="AE22" s="57">
        <v>2013</v>
      </c>
      <c r="AF22" s="57">
        <v>2014</v>
      </c>
      <c r="AG22" s="57">
        <v>2015</v>
      </c>
      <c r="AH22" s="58">
        <v>2016</v>
      </c>
      <c r="AI22" s="59">
        <v>2017</v>
      </c>
      <c r="AJ22" s="59">
        <v>2018</v>
      </c>
      <c r="AK22" s="59">
        <v>2019</v>
      </c>
      <c r="AL22" s="48"/>
      <c r="AM22" s="48"/>
      <c r="AN22" s="48"/>
      <c r="AO22" s="48"/>
      <c r="AP22" s="48"/>
      <c r="AQ22" s="48"/>
      <c r="AR22" s="49"/>
      <c r="AS22" s="49"/>
      <c r="AT22" s="49"/>
    </row>
    <row r="23" spans="1:46" x14ac:dyDescent="0.25">
      <c r="A23" s="43">
        <v>1</v>
      </c>
      <c r="B23" s="43" t="s">
        <v>131</v>
      </c>
      <c r="C23" s="43">
        <v>0</v>
      </c>
      <c r="D23" s="43">
        <v>0</v>
      </c>
      <c r="E23" s="43">
        <v>2169</v>
      </c>
      <c r="F23" s="43">
        <v>2793</v>
      </c>
      <c r="G23" s="43">
        <v>6761.4</v>
      </c>
      <c r="H23" s="43">
        <v>26689.599999999999</v>
      </c>
      <c r="I23" s="43">
        <v>25363.4</v>
      </c>
      <c r="J23" s="43">
        <v>21425</v>
      </c>
      <c r="K23" s="43">
        <v>5984.8</v>
      </c>
      <c r="L23" s="43">
        <v>12434</v>
      </c>
      <c r="M23" s="43">
        <v>15248.7</v>
      </c>
      <c r="N23" s="43">
        <v>3360.9</v>
      </c>
      <c r="O23" s="43">
        <v>1856.1</v>
      </c>
      <c r="P23" s="43">
        <v>2102.8000000000002</v>
      </c>
      <c r="Q23" s="43">
        <v>357.4</v>
      </c>
      <c r="R23" s="43">
        <v>92.3</v>
      </c>
      <c r="S23" s="43">
        <v>100</v>
      </c>
      <c r="T23" s="43">
        <v>307.60000000000002</v>
      </c>
      <c r="U23" s="43">
        <v>14</v>
      </c>
      <c r="V23" s="43">
        <v>63</v>
      </c>
      <c r="W23" s="60">
        <v>32.9</v>
      </c>
      <c r="X23" s="43">
        <v>100</v>
      </c>
      <c r="Y23" s="43">
        <v>150.6</v>
      </c>
      <c r="Z23" s="43">
        <v>400</v>
      </c>
      <c r="AA23" s="43">
        <v>1360</v>
      </c>
      <c r="AB23" s="43">
        <v>894.1</v>
      </c>
      <c r="AC23" s="43">
        <v>1329</v>
      </c>
      <c r="AD23" s="43">
        <v>1314.4</v>
      </c>
      <c r="AE23" s="43">
        <v>1366.9</v>
      </c>
      <c r="AF23" s="43">
        <v>800.8</v>
      </c>
      <c r="AG23" s="43">
        <v>315.2</v>
      </c>
      <c r="AH23" s="43">
        <v>3785.4</v>
      </c>
      <c r="AI23" s="43">
        <v>1278.7</v>
      </c>
      <c r="AJ23" s="43">
        <f>58.2+50.5+246.1</f>
        <v>354.8</v>
      </c>
      <c r="AK23" s="43">
        <v>1748.7</v>
      </c>
    </row>
    <row r="25" spans="1:46" ht="29.25" x14ac:dyDescent="0.25">
      <c r="A25" s="61"/>
      <c r="B25" s="61"/>
      <c r="C25" s="55">
        <v>1940</v>
      </c>
      <c r="D25" s="55">
        <v>1950</v>
      </c>
      <c r="E25" s="55">
        <v>1960</v>
      </c>
      <c r="F25" s="55">
        <v>1970</v>
      </c>
      <c r="G25" s="55">
        <v>1980</v>
      </c>
      <c r="H25" s="55">
        <v>1990</v>
      </c>
      <c r="I25" s="55">
        <v>1991</v>
      </c>
      <c r="J25" s="55">
        <v>1992</v>
      </c>
      <c r="K25" s="55">
        <v>1993</v>
      </c>
      <c r="L25" s="55">
        <v>1994</v>
      </c>
      <c r="M25" s="55">
        <v>1995</v>
      </c>
      <c r="N25" s="55">
        <v>1996</v>
      </c>
      <c r="O25" s="55">
        <v>1997</v>
      </c>
      <c r="P25" s="55">
        <v>1998</v>
      </c>
      <c r="Q25" s="55">
        <v>1999</v>
      </c>
      <c r="R25" s="55">
        <v>2000</v>
      </c>
      <c r="S25" s="55">
        <v>2001</v>
      </c>
      <c r="T25" s="55">
        <v>2002</v>
      </c>
      <c r="U25" s="55">
        <v>2003</v>
      </c>
      <c r="V25" s="55">
        <v>2004</v>
      </c>
      <c r="W25" s="62">
        <v>2005</v>
      </c>
      <c r="X25" s="56">
        <v>2006</v>
      </c>
      <c r="Y25" s="56">
        <v>2007</v>
      </c>
      <c r="Z25" s="56">
        <v>2008</v>
      </c>
      <c r="AA25" s="56">
        <v>2009</v>
      </c>
      <c r="AB25" s="56">
        <v>2010</v>
      </c>
      <c r="AC25" s="56">
        <v>2011</v>
      </c>
      <c r="AD25" s="56">
        <v>2012</v>
      </c>
      <c r="AE25" s="57">
        <v>2013</v>
      </c>
      <c r="AF25" s="57">
        <v>2014</v>
      </c>
      <c r="AG25" s="57">
        <v>2015</v>
      </c>
      <c r="AH25" s="57">
        <v>2016</v>
      </c>
      <c r="AI25" s="63">
        <v>2017</v>
      </c>
      <c r="AJ25" s="63">
        <v>2018</v>
      </c>
      <c r="AK25" s="63">
        <v>2019</v>
      </c>
    </row>
    <row r="26" spans="1:46" x14ac:dyDescent="0.25">
      <c r="A26" s="43">
        <v>2</v>
      </c>
      <c r="B26" s="43" t="s">
        <v>124</v>
      </c>
      <c r="C26" s="53">
        <v>0</v>
      </c>
      <c r="D26" s="53">
        <v>56.6</v>
      </c>
      <c r="E26" s="53">
        <v>190.5</v>
      </c>
      <c r="F26" s="53">
        <v>466.5</v>
      </c>
      <c r="G26" s="53">
        <v>630</v>
      </c>
      <c r="H26" s="53">
        <v>756.8</v>
      </c>
      <c r="I26" s="53">
        <v>634.4</v>
      </c>
      <c r="J26" s="53">
        <v>577.29999999999995</v>
      </c>
      <c r="K26" s="53">
        <v>215.7</v>
      </c>
      <c r="L26" s="53">
        <v>99.9</v>
      </c>
      <c r="M26" s="53">
        <v>2.4</v>
      </c>
      <c r="N26" s="53">
        <v>3.9</v>
      </c>
      <c r="O26" s="53">
        <v>1.7</v>
      </c>
      <c r="P26" s="53">
        <v>0.1</v>
      </c>
      <c r="Q26" s="53">
        <v>1.6</v>
      </c>
      <c r="R26" s="53">
        <v>9.9</v>
      </c>
      <c r="S26" s="53">
        <v>12.9</v>
      </c>
      <c r="T26" s="53">
        <v>16.2</v>
      </c>
      <c r="U26" s="53">
        <v>17.3</v>
      </c>
      <c r="V26" s="53">
        <v>9.9</v>
      </c>
      <c r="W26" s="53">
        <v>6.6</v>
      </c>
      <c r="X26" s="53">
        <v>5.8</v>
      </c>
      <c r="Y26" s="53">
        <v>76</v>
      </c>
      <c r="Z26" s="53">
        <v>38</v>
      </c>
      <c r="AA26" s="53">
        <v>53.7</v>
      </c>
      <c r="AB26" s="53">
        <v>109</v>
      </c>
      <c r="AC26" s="53">
        <v>88.6</v>
      </c>
      <c r="AD26" s="53">
        <v>110.1</v>
      </c>
      <c r="AE26" s="53">
        <v>115.9</v>
      </c>
      <c r="AF26" s="53">
        <v>86.3</v>
      </c>
      <c r="AG26" s="43">
        <v>177.9</v>
      </c>
      <c r="AH26" s="43">
        <v>117.3</v>
      </c>
      <c r="AI26" s="53">
        <v>109</v>
      </c>
      <c r="AJ26" s="53">
        <v>127.9</v>
      </c>
      <c r="AK26" s="53">
        <v>121.7</v>
      </c>
    </row>
    <row r="27" spans="1:46" ht="29.25" x14ac:dyDescent="0.25">
      <c r="A27" s="61"/>
      <c r="B27" s="61"/>
      <c r="C27" s="64">
        <v>1940</v>
      </c>
      <c r="D27" s="55">
        <v>1950</v>
      </c>
      <c r="E27" s="55">
        <v>1960</v>
      </c>
      <c r="F27" s="55">
        <v>1970</v>
      </c>
      <c r="G27" s="55">
        <v>1980</v>
      </c>
      <c r="H27" s="55">
        <v>1990</v>
      </c>
      <c r="I27" s="55">
        <v>1991</v>
      </c>
      <c r="J27" s="55">
        <v>1992</v>
      </c>
      <c r="K27" s="55">
        <v>1993</v>
      </c>
      <c r="L27" s="55">
        <v>1994</v>
      </c>
      <c r="M27" s="55">
        <v>1995</v>
      </c>
      <c r="N27" s="55">
        <v>1996</v>
      </c>
      <c r="O27" s="55">
        <v>1997</v>
      </c>
      <c r="P27" s="55">
        <v>1998</v>
      </c>
      <c r="Q27" s="55">
        <v>1999</v>
      </c>
      <c r="R27" s="55">
        <v>2000</v>
      </c>
      <c r="S27" s="55">
        <v>2001</v>
      </c>
      <c r="T27" s="55">
        <v>2002</v>
      </c>
      <c r="U27" s="55">
        <v>2003</v>
      </c>
      <c r="V27" s="55">
        <v>2004</v>
      </c>
      <c r="W27" s="62">
        <v>2005</v>
      </c>
      <c r="X27" s="56">
        <v>2006</v>
      </c>
      <c r="Y27" s="56">
        <v>2007</v>
      </c>
      <c r="Z27" s="56">
        <v>2008</v>
      </c>
      <c r="AA27" s="56">
        <v>2009</v>
      </c>
      <c r="AB27" s="56">
        <v>2010</v>
      </c>
      <c r="AC27" s="56">
        <v>2011</v>
      </c>
      <c r="AD27" s="56">
        <v>2012</v>
      </c>
      <c r="AE27" s="57">
        <v>2013</v>
      </c>
      <c r="AF27" s="57">
        <v>2014</v>
      </c>
      <c r="AG27" s="57">
        <v>2015</v>
      </c>
      <c r="AH27" s="57">
        <v>2016</v>
      </c>
      <c r="AI27" s="63">
        <v>2017</v>
      </c>
      <c r="AJ27" s="63">
        <v>2018</v>
      </c>
      <c r="AK27" s="63">
        <v>2019</v>
      </c>
    </row>
    <row r="28" spans="1:46" x14ac:dyDescent="0.25">
      <c r="A28" s="43">
        <v>3</v>
      </c>
      <c r="B28" s="43" t="s">
        <v>125</v>
      </c>
      <c r="C28" s="53" t="s">
        <v>96</v>
      </c>
      <c r="D28" s="53">
        <v>22.1</v>
      </c>
      <c r="E28" s="53">
        <v>65.5</v>
      </c>
      <c r="F28" s="53">
        <v>95.1</v>
      </c>
      <c r="G28" s="53">
        <v>349</v>
      </c>
      <c r="H28" s="53">
        <v>596.29999999999995</v>
      </c>
      <c r="I28" s="53">
        <v>325.8</v>
      </c>
      <c r="J28" s="53">
        <v>334.1</v>
      </c>
      <c r="K28" s="53">
        <v>80.8</v>
      </c>
      <c r="L28" s="53">
        <v>76.099999999999994</v>
      </c>
      <c r="M28" s="53">
        <v>28.5</v>
      </c>
      <c r="N28" s="53">
        <v>22.7</v>
      </c>
      <c r="O28" s="53">
        <v>29.2</v>
      </c>
      <c r="P28" s="53">
        <v>17.2</v>
      </c>
      <c r="Q28" s="53">
        <v>24.7</v>
      </c>
      <c r="R28" s="53">
        <v>36.6</v>
      </c>
      <c r="S28" s="53">
        <v>46.5</v>
      </c>
      <c r="T28" s="53">
        <v>78.2</v>
      </c>
      <c r="U28" s="53">
        <v>82.1</v>
      </c>
      <c r="V28" s="53">
        <v>104.7</v>
      </c>
      <c r="W28" s="53">
        <v>80.900000000000006</v>
      </c>
      <c r="X28" s="53">
        <v>95.4</v>
      </c>
      <c r="Y28" s="53">
        <v>149.6</v>
      </c>
      <c r="Z28" s="53">
        <v>197.4</v>
      </c>
      <c r="AA28" s="53">
        <v>147.30000000000001</v>
      </c>
      <c r="AB28" s="53">
        <v>182.6</v>
      </c>
      <c r="AC28" s="53">
        <v>216.6</v>
      </c>
      <c r="AD28" s="53">
        <v>199.8</v>
      </c>
      <c r="AE28" s="53">
        <v>211</v>
      </c>
      <c r="AF28" s="53">
        <v>274.8</v>
      </c>
      <c r="AG28" s="43">
        <v>260.60000000000002</v>
      </c>
      <c r="AH28" s="43">
        <v>239.7</v>
      </c>
      <c r="AI28" s="53">
        <v>255.9</v>
      </c>
      <c r="AJ28" s="53">
        <v>258.89999999999998</v>
      </c>
      <c r="AK28" s="53">
        <v>308.8</v>
      </c>
    </row>
    <row r="29" spans="1:46" ht="29.25" x14ac:dyDescent="0.25">
      <c r="A29" s="61"/>
      <c r="B29" s="61"/>
      <c r="C29" s="64">
        <v>1940</v>
      </c>
      <c r="D29" s="55">
        <v>1950</v>
      </c>
      <c r="E29" s="55">
        <v>1960</v>
      </c>
      <c r="F29" s="55">
        <v>1970</v>
      </c>
      <c r="G29" s="55">
        <v>1980</v>
      </c>
      <c r="H29" s="55">
        <v>1990</v>
      </c>
      <c r="I29" s="55">
        <v>1991</v>
      </c>
      <c r="J29" s="55">
        <v>1992</v>
      </c>
      <c r="K29" s="55">
        <v>1993</v>
      </c>
      <c r="L29" s="55">
        <v>1994</v>
      </c>
      <c r="M29" s="55">
        <v>1995</v>
      </c>
      <c r="N29" s="55">
        <v>1996</v>
      </c>
      <c r="O29" s="55">
        <v>1997</v>
      </c>
      <c r="P29" s="55">
        <v>1998</v>
      </c>
      <c r="Q29" s="55">
        <v>1999</v>
      </c>
      <c r="R29" s="55">
        <v>2000</v>
      </c>
      <c r="S29" s="55">
        <v>2001</v>
      </c>
      <c r="T29" s="55">
        <v>2002</v>
      </c>
      <c r="U29" s="55">
        <v>2003</v>
      </c>
      <c r="V29" s="55">
        <v>2004</v>
      </c>
      <c r="W29" s="62">
        <v>2005</v>
      </c>
      <c r="X29" s="56">
        <v>2006</v>
      </c>
      <c r="Y29" s="56">
        <v>2007</v>
      </c>
      <c r="Z29" s="56">
        <v>2008</v>
      </c>
      <c r="AA29" s="56">
        <v>2009</v>
      </c>
      <c r="AB29" s="56">
        <v>2010</v>
      </c>
      <c r="AC29" s="56">
        <v>2011</v>
      </c>
      <c r="AD29" s="56">
        <v>2012</v>
      </c>
      <c r="AE29" s="57">
        <v>2013</v>
      </c>
      <c r="AF29" s="57">
        <v>2014</v>
      </c>
      <c r="AG29" s="57">
        <v>2015</v>
      </c>
      <c r="AH29" s="57">
        <v>2016</v>
      </c>
      <c r="AI29" s="63">
        <v>2017</v>
      </c>
      <c r="AJ29" s="63">
        <v>2018</v>
      </c>
      <c r="AK29" s="63">
        <v>2019</v>
      </c>
    </row>
    <row r="30" spans="1:46" x14ac:dyDescent="0.25">
      <c r="A30" s="43" t="s">
        <v>96</v>
      </c>
      <c r="B30" s="43" t="s">
        <v>126</v>
      </c>
      <c r="C30" s="53"/>
      <c r="D30" s="53">
        <v>4.7</v>
      </c>
      <c r="E30" s="53">
        <v>8.8000000000000007</v>
      </c>
      <c r="F30" s="53">
        <v>55.9</v>
      </c>
      <c r="G30" s="53">
        <v>155.6</v>
      </c>
      <c r="H30" s="53">
        <v>142</v>
      </c>
      <c r="I30" s="53">
        <v>103.7</v>
      </c>
      <c r="J30" s="53">
        <v>116.1</v>
      </c>
      <c r="K30" s="53">
        <v>53</v>
      </c>
      <c r="L30" s="53">
        <v>24.8</v>
      </c>
      <c r="M30" s="53">
        <v>46.1</v>
      </c>
      <c r="N30" s="53">
        <v>37.700000000000003</v>
      </c>
      <c r="O30" s="53">
        <v>26</v>
      </c>
      <c r="P30" s="53">
        <v>35.6</v>
      </c>
      <c r="Q30" s="53">
        <v>62.7</v>
      </c>
      <c r="R30" s="53">
        <v>113.7</v>
      </c>
      <c r="S30" s="53">
        <v>216.6</v>
      </c>
      <c r="T30" s="53">
        <v>224.7</v>
      </c>
      <c r="U30" s="53">
        <v>192.9</v>
      </c>
      <c r="V30" s="53">
        <v>258.5</v>
      </c>
      <c r="W30" s="65">
        <v>200</v>
      </c>
      <c r="X30" s="53">
        <v>468.1</v>
      </c>
      <c r="Y30" s="53">
        <v>591.70000000000005</v>
      </c>
      <c r="Z30" s="53">
        <v>428.8</v>
      </c>
      <c r="AA30" s="53">
        <v>555</v>
      </c>
      <c r="AB30" s="53">
        <v>613.9</v>
      </c>
      <c r="AC30" s="53">
        <v>583.20000000000005</v>
      </c>
      <c r="AD30" s="53">
        <v>296.8</v>
      </c>
      <c r="AE30" s="53">
        <v>25.1</v>
      </c>
      <c r="AF30" s="53">
        <v>17.100000000000001</v>
      </c>
      <c r="AG30" s="43">
        <v>41.2</v>
      </c>
      <c r="AH30" s="43">
        <v>5.5</v>
      </c>
      <c r="AI30" s="53">
        <v>41.7</v>
      </c>
      <c r="AJ30" s="53">
        <v>39.799999999999997</v>
      </c>
      <c r="AK30" s="53">
        <v>39.200000000000003</v>
      </c>
    </row>
    <row r="31" spans="1:46" ht="29.25" x14ac:dyDescent="0.25">
      <c r="A31" s="61"/>
      <c r="B31" s="61"/>
      <c r="C31" s="55">
        <v>1995</v>
      </c>
      <c r="D31" s="55">
        <v>1996</v>
      </c>
      <c r="E31" s="55">
        <v>1997</v>
      </c>
      <c r="F31" s="55">
        <v>1998</v>
      </c>
      <c r="G31" s="55">
        <v>1999</v>
      </c>
      <c r="H31" s="55">
        <v>2000</v>
      </c>
      <c r="I31" s="55">
        <v>2001</v>
      </c>
      <c r="J31" s="55">
        <v>2002</v>
      </c>
      <c r="K31" s="55">
        <v>2003</v>
      </c>
      <c r="L31" s="55">
        <v>2004</v>
      </c>
      <c r="M31" s="66">
        <v>2005</v>
      </c>
      <c r="N31" s="56">
        <v>2006</v>
      </c>
      <c r="O31" s="56">
        <v>2007</v>
      </c>
      <c r="P31" s="56">
        <v>2008</v>
      </c>
      <c r="Q31" s="56">
        <v>2009</v>
      </c>
      <c r="R31" s="56">
        <v>2010</v>
      </c>
      <c r="S31" s="56">
        <v>2011</v>
      </c>
      <c r="T31" s="56">
        <v>2012</v>
      </c>
      <c r="U31" s="57">
        <v>2013</v>
      </c>
      <c r="V31" s="57">
        <v>2014</v>
      </c>
      <c r="W31" s="55">
        <v>2015</v>
      </c>
      <c r="X31" s="55">
        <v>2016</v>
      </c>
      <c r="Y31" s="53">
        <v>2017</v>
      </c>
      <c r="Z31" s="53">
        <v>2018</v>
      </c>
      <c r="AA31" s="53">
        <v>2019</v>
      </c>
      <c r="AB31" s="53"/>
      <c r="AC31" s="53"/>
      <c r="AD31" s="53"/>
      <c r="AE31" s="53"/>
      <c r="AF31" s="53"/>
    </row>
    <row r="32" spans="1:46" x14ac:dyDescent="0.25">
      <c r="B32" s="43" t="s">
        <v>127</v>
      </c>
      <c r="C32" s="53">
        <v>1.4</v>
      </c>
      <c r="D32" s="53">
        <v>3.1</v>
      </c>
      <c r="E32" s="53">
        <v>4.5</v>
      </c>
      <c r="F32" s="53">
        <v>33</v>
      </c>
      <c r="G32" s="53">
        <v>315.8</v>
      </c>
      <c r="H32" s="53">
        <v>319.7</v>
      </c>
      <c r="I32" s="53">
        <v>256.89999999999998</v>
      </c>
      <c r="J32" s="53">
        <v>71.5</v>
      </c>
      <c r="K32" s="53">
        <v>104.6</v>
      </c>
      <c r="L32" s="53">
        <v>90.9</v>
      </c>
      <c r="M32" s="65">
        <v>59</v>
      </c>
      <c r="N32" s="53">
        <v>53.7</v>
      </c>
      <c r="O32" s="53">
        <v>52.2</v>
      </c>
      <c r="P32" s="53">
        <v>30</v>
      </c>
      <c r="Q32" s="53">
        <v>33</v>
      </c>
      <c r="R32" s="53">
        <v>33.700000000000003</v>
      </c>
      <c r="S32" s="53">
        <v>2.8</v>
      </c>
      <c r="T32" s="53">
        <v>0</v>
      </c>
      <c r="U32" s="53">
        <v>0</v>
      </c>
      <c r="V32" s="53">
        <v>0</v>
      </c>
      <c r="W32" s="53">
        <v>0</v>
      </c>
      <c r="X32" s="53">
        <v>0</v>
      </c>
      <c r="Y32" s="53">
        <v>13</v>
      </c>
      <c r="Z32" s="53">
        <v>0</v>
      </c>
      <c r="AA32" s="53">
        <v>6.3</v>
      </c>
      <c r="AB32" s="53"/>
      <c r="AC32" s="53"/>
      <c r="AD32" s="53"/>
      <c r="AE32" s="53"/>
      <c r="AF32" s="53"/>
    </row>
    <row r="33" spans="1:37" ht="29.25" x14ac:dyDescent="0.25">
      <c r="A33" s="61"/>
      <c r="B33" s="61"/>
      <c r="C33" s="64">
        <v>1940</v>
      </c>
      <c r="D33" s="55">
        <v>1950</v>
      </c>
      <c r="E33" s="55">
        <v>1960</v>
      </c>
      <c r="F33" s="55">
        <v>1970</v>
      </c>
      <c r="G33" s="55">
        <v>1980</v>
      </c>
      <c r="H33" s="55">
        <v>1990</v>
      </c>
      <c r="I33" s="55">
        <v>1991</v>
      </c>
      <c r="J33" s="55">
        <v>1992</v>
      </c>
      <c r="K33" s="55">
        <v>1993</v>
      </c>
      <c r="L33" s="55">
        <v>1994</v>
      </c>
      <c r="M33" s="55">
        <v>1995</v>
      </c>
      <c r="N33" s="55">
        <v>1996</v>
      </c>
      <c r="O33" s="55">
        <v>1997</v>
      </c>
      <c r="P33" s="55">
        <v>1998</v>
      </c>
      <c r="Q33" s="55">
        <v>1999</v>
      </c>
      <c r="R33" s="55">
        <v>2000</v>
      </c>
      <c r="S33" s="55">
        <v>2001</v>
      </c>
      <c r="T33" s="55">
        <v>2002</v>
      </c>
      <c r="U33" s="55">
        <v>2003</v>
      </c>
      <c r="V33" s="55">
        <v>2004</v>
      </c>
      <c r="W33" s="62">
        <v>2005</v>
      </c>
      <c r="X33" s="56">
        <v>2006</v>
      </c>
      <c r="Y33" s="56">
        <v>2007</v>
      </c>
      <c r="Z33" s="56">
        <v>2008</v>
      </c>
      <c r="AA33" s="56">
        <v>2009</v>
      </c>
      <c r="AB33" s="56">
        <v>2010</v>
      </c>
      <c r="AC33" s="56">
        <v>2011</v>
      </c>
      <c r="AD33" s="56">
        <v>2012</v>
      </c>
      <c r="AE33" s="57">
        <v>2013</v>
      </c>
      <c r="AF33" s="57">
        <v>2014</v>
      </c>
      <c r="AG33" s="57">
        <v>2015</v>
      </c>
      <c r="AH33" s="57">
        <v>2016</v>
      </c>
      <c r="AI33" s="63">
        <v>2017</v>
      </c>
      <c r="AJ33" s="63">
        <v>2018</v>
      </c>
      <c r="AK33" s="63">
        <v>2019</v>
      </c>
    </row>
    <row r="34" spans="1:37" x14ac:dyDescent="0.25">
      <c r="B34" s="43" t="s">
        <v>128</v>
      </c>
      <c r="C34" s="53"/>
      <c r="D34" s="53"/>
      <c r="E34" s="53">
        <v>10</v>
      </c>
      <c r="F34" s="53">
        <v>23.6</v>
      </c>
      <c r="G34" s="53">
        <v>76.3</v>
      </c>
      <c r="H34" s="53">
        <v>213</v>
      </c>
      <c r="I34" s="53">
        <v>157.4</v>
      </c>
      <c r="J34" s="53">
        <v>110</v>
      </c>
      <c r="K34" s="53">
        <v>60.5</v>
      </c>
      <c r="L34" s="53">
        <v>53.8</v>
      </c>
      <c r="M34" s="53">
        <v>53</v>
      </c>
      <c r="N34" s="53">
        <v>41.8</v>
      </c>
      <c r="O34" s="53">
        <v>37</v>
      </c>
      <c r="P34" s="53">
        <v>38.4</v>
      </c>
      <c r="Q34" s="53">
        <v>33.200000000000003</v>
      </c>
      <c r="R34" s="53">
        <v>41.8</v>
      </c>
      <c r="S34" s="53">
        <v>52.9</v>
      </c>
      <c r="T34" s="53">
        <v>58.2</v>
      </c>
      <c r="U34" s="53">
        <v>48.8</v>
      </c>
      <c r="V34" s="53">
        <v>40</v>
      </c>
      <c r="W34" s="53">
        <v>40.299999999999997</v>
      </c>
      <c r="X34" s="53">
        <v>40.200000000000003</v>
      </c>
      <c r="Y34" s="53">
        <v>40.9</v>
      </c>
      <c r="Z34" s="53">
        <v>51.3</v>
      </c>
      <c r="AA34" s="53">
        <v>54</v>
      </c>
      <c r="AB34" s="53">
        <v>55.4</v>
      </c>
      <c r="AC34" s="53">
        <v>86.8</v>
      </c>
      <c r="AD34" s="53">
        <v>50.2</v>
      </c>
      <c r="AE34" s="53">
        <v>69.900000000000006</v>
      </c>
      <c r="AF34" s="53">
        <v>72.099999999999994</v>
      </c>
      <c r="AG34" s="43">
        <v>90.6</v>
      </c>
      <c r="AH34" s="43">
        <v>88.6</v>
      </c>
      <c r="AI34" s="53">
        <v>72.599999999999994</v>
      </c>
      <c r="AJ34" s="53">
        <v>44.7</v>
      </c>
      <c r="AK34" s="53">
        <v>63.6</v>
      </c>
    </row>
    <row r="35" spans="1:37" s="67" customFormat="1" ht="29.25" x14ac:dyDescent="0.2">
      <c r="A35" s="58"/>
      <c r="B35" s="58"/>
      <c r="C35" s="64">
        <v>1940</v>
      </c>
      <c r="D35" s="55">
        <v>1950</v>
      </c>
      <c r="E35" s="55">
        <v>1960</v>
      </c>
      <c r="F35" s="55">
        <v>1970</v>
      </c>
      <c r="G35" s="55">
        <v>1980</v>
      </c>
      <c r="H35" s="55">
        <v>1990</v>
      </c>
      <c r="I35" s="55">
        <v>1991</v>
      </c>
      <c r="J35" s="55">
        <v>1992</v>
      </c>
      <c r="K35" s="55">
        <v>1993</v>
      </c>
      <c r="L35" s="55">
        <v>1994</v>
      </c>
      <c r="M35" s="55">
        <v>1995</v>
      </c>
      <c r="N35" s="55">
        <v>1996</v>
      </c>
      <c r="O35" s="55">
        <v>1997</v>
      </c>
      <c r="P35" s="55">
        <v>1998</v>
      </c>
      <c r="Q35" s="55">
        <v>1999</v>
      </c>
      <c r="R35" s="55">
        <v>2000</v>
      </c>
      <c r="S35" s="55">
        <v>2001</v>
      </c>
      <c r="T35" s="55">
        <v>2002</v>
      </c>
      <c r="U35" s="55">
        <v>2003</v>
      </c>
      <c r="V35" s="55">
        <v>2004</v>
      </c>
      <c r="W35" s="56">
        <v>2005</v>
      </c>
      <c r="X35" s="56">
        <v>2006</v>
      </c>
      <c r="Y35" s="56">
        <v>2007</v>
      </c>
      <c r="Z35" s="56">
        <v>2008</v>
      </c>
      <c r="AA35" s="56">
        <v>2009</v>
      </c>
      <c r="AB35" s="56">
        <v>2010</v>
      </c>
      <c r="AC35" s="56">
        <v>2011</v>
      </c>
      <c r="AD35" s="56">
        <v>2012</v>
      </c>
      <c r="AE35" s="57">
        <v>2013</v>
      </c>
      <c r="AF35" s="57">
        <v>2014</v>
      </c>
      <c r="AG35" s="57">
        <v>2015</v>
      </c>
      <c r="AH35" s="57">
        <v>2016</v>
      </c>
      <c r="AI35" s="67">
        <v>2017</v>
      </c>
      <c r="AJ35" s="67">
        <v>2018</v>
      </c>
      <c r="AK35" s="67">
        <v>2019</v>
      </c>
    </row>
    <row r="36" spans="1:37" x14ac:dyDescent="0.25">
      <c r="B36" s="43" t="s">
        <v>129</v>
      </c>
      <c r="C36" s="53"/>
      <c r="D36" s="53"/>
      <c r="E36" s="53">
        <v>28.5</v>
      </c>
      <c r="F36" s="53">
        <v>3483</v>
      </c>
      <c r="G36" s="53">
        <v>8683.9</v>
      </c>
      <c r="H36" s="53">
        <v>26689.599999999999</v>
      </c>
      <c r="I36" s="53">
        <v>25363.4</v>
      </c>
      <c r="J36" s="53">
        <v>21425</v>
      </c>
      <c r="K36" s="53">
        <v>15248.7</v>
      </c>
      <c r="L36" s="53">
        <v>12434.6</v>
      </c>
      <c r="M36" s="53">
        <v>8145.2</v>
      </c>
      <c r="N36" s="53">
        <v>1500</v>
      </c>
      <c r="O36" s="53">
        <v>812</v>
      </c>
      <c r="P36" s="53">
        <v>987.3</v>
      </c>
      <c r="Q36" s="53">
        <v>513.79999999999995</v>
      </c>
      <c r="R36" s="53">
        <v>575.29999999999995</v>
      </c>
      <c r="S36" s="53">
        <v>616.79999999999995</v>
      </c>
      <c r="T36" s="53">
        <v>661.9</v>
      </c>
      <c r="U36" s="53">
        <v>584.79999999999995</v>
      </c>
      <c r="V36" s="53">
        <v>430.1</v>
      </c>
      <c r="W36" s="53">
        <v>169.7</v>
      </c>
      <c r="X36" s="53">
        <v>196.9</v>
      </c>
      <c r="Y36" s="53">
        <v>157.19999999999999</v>
      </c>
      <c r="Z36" s="53">
        <v>63.6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</row>
    <row r="37" spans="1:37" x14ac:dyDescent="0.25"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53"/>
      <c r="X37" s="53"/>
      <c r="Y37" s="53"/>
      <c r="Z37" s="53"/>
      <c r="AA37" s="53"/>
      <c r="AB37" s="53"/>
      <c r="AC37" s="53"/>
      <c r="AD37" s="53"/>
      <c r="AE37" s="53"/>
      <c r="AF37" s="53"/>
    </row>
    <row r="38" spans="1:37" ht="29.25" x14ac:dyDescent="0.25">
      <c r="A38" s="61"/>
      <c r="B38" s="61"/>
      <c r="C38" s="55">
        <v>1990</v>
      </c>
      <c r="D38" s="55">
        <v>1991</v>
      </c>
      <c r="E38" s="55">
        <v>1992</v>
      </c>
      <c r="F38" s="55">
        <v>1993</v>
      </c>
      <c r="G38" s="55">
        <v>1994</v>
      </c>
      <c r="H38" s="55">
        <v>1995</v>
      </c>
      <c r="I38" s="55">
        <v>1996</v>
      </c>
      <c r="J38" s="55">
        <v>1997</v>
      </c>
      <c r="K38" s="55">
        <v>1998</v>
      </c>
      <c r="L38" s="55">
        <v>1999</v>
      </c>
      <c r="M38" s="55">
        <v>2000</v>
      </c>
      <c r="N38" s="55">
        <v>2001</v>
      </c>
      <c r="O38" s="55">
        <v>2002</v>
      </c>
      <c r="P38" s="55">
        <v>2003</v>
      </c>
      <c r="Q38" s="55">
        <v>2004</v>
      </c>
      <c r="R38" s="55">
        <v>2005</v>
      </c>
      <c r="S38" s="56">
        <v>2006</v>
      </c>
      <c r="T38" s="56">
        <v>2007</v>
      </c>
      <c r="U38" s="56">
        <v>2008</v>
      </c>
      <c r="V38" s="56">
        <v>2009</v>
      </c>
      <c r="W38" s="56">
        <v>2010</v>
      </c>
      <c r="X38" s="56">
        <v>2011</v>
      </c>
      <c r="Y38" s="56">
        <v>2012</v>
      </c>
      <c r="Z38" s="57">
        <v>2013</v>
      </c>
      <c r="AA38" s="57">
        <v>2014</v>
      </c>
      <c r="AB38" s="57">
        <v>2015</v>
      </c>
      <c r="AC38" s="57">
        <v>2016</v>
      </c>
      <c r="AD38" s="53">
        <v>2017</v>
      </c>
      <c r="AE38" s="53">
        <v>2018</v>
      </c>
      <c r="AF38" s="53">
        <v>2019</v>
      </c>
    </row>
    <row r="39" spans="1:37" x14ac:dyDescent="0.25">
      <c r="B39" s="43" t="s">
        <v>130</v>
      </c>
      <c r="C39" s="53">
        <v>120.4</v>
      </c>
      <c r="D39" s="53">
        <v>203.3</v>
      </c>
      <c r="E39" s="53">
        <v>146.1</v>
      </c>
      <c r="F39" s="53">
        <v>100.6</v>
      </c>
      <c r="G39" s="53">
        <v>100.6</v>
      </c>
      <c r="H39" s="53">
        <v>34</v>
      </c>
      <c r="I39" s="53">
        <v>49.1</v>
      </c>
      <c r="J39" s="53">
        <v>36.6</v>
      </c>
      <c r="K39" s="53">
        <v>33</v>
      </c>
      <c r="L39" s="53">
        <v>27.2</v>
      </c>
      <c r="M39" s="53">
        <v>40</v>
      </c>
      <c r="N39" s="53">
        <v>53.9</v>
      </c>
      <c r="O39" s="53">
        <v>51.2</v>
      </c>
      <c r="P39" s="53">
        <v>50.5</v>
      </c>
      <c r="Q39" s="53">
        <v>53</v>
      </c>
      <c r="R39" s="53">
        <v>52.1</v>
      </c>
      <c r="S39" s="53">
        <v>55.2</v>
      </c>
      <c r="T39" s="53">
        <v>63.5</v>
      </c>
      <c r="U39" s="53">
        <v>62.3</v>
      </c>
      <c r="V39" s="53">
        <v>68.2</v>
      </c>
      <c r="W39" s="53">
        <v>78</v>
      </c>
      <c r="X39" s="53">
        <v>76.2</v>
      </c>
      <c r="Y39" s="53">
        <v>106.5</v>
      </c>
      <c r="Z39" s="53">
        <v>117.1</v>
      </c>
      <c r="AA39" s="53">
        <v>129</v>
      </c>
      <c r="AB39" s="43">
        <v>145.5</v>
      </c>
      <c r="AC39" s="43">
        <v>165</v>
      </c>
      <c r="AD39" s="53">
        <v>176.9</v>
      </c>
      <c r="AE39" s="53">
        <v>227.8</v>
      </c>
      <c r="AF39" s="53">
        <v>251.8</v>
      </c>
    </row>
    <row r="40" spans="1:37" x14ac:dyDescent="0.25"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8"/>
      <c r="U40" s="68"/>
      <c r="V40" s="68"/>
    </row>
    <row r="41" spans="1:37" x14ac:dyDescent="0.25"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8"/>
      <c r="U41" s="68"/>
      <c r="V41" s="68"/>
    </row>
    <row r="42" spans="1:37" x14ac:dyDescent="0.25"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8"/>
      <c r="U42" s="68"/>
      <c r="V42" s="68"/>
    </row>
    <row r="43" spans="1:37" x14ac:dyDescent="0.25"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8"/>
      <c r="U43" s="68"/>
      <c r="V43" s="68"/>
    </row>
    <row r="44" spans="1:37" x14ac:dyDescent="0.25"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8"/>
      <c r="U44" s="68"/>
      <c r="V44" s="68"/>
    </row>
    <row r="45" spans="1:37" x14ac:dyDescent="0.25"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8"/>
      <c r="U45" s="68"/>
      <c r="V45" s="68"/>
    </row>
    <row r="46" spans="1:37" x14ac:dyDescent="0.25"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8"/>
      <c r="U46" s="68"/>
      <c r="V46" s="68"/>
    </row>
    <row r="47" spans="1:37" x14ac:dyDescent="0.25"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8"/>
      <c r="U47" s="68"/>
      <c r="V47" s="68"/>
    </row>
    <row r="48" spans="1:37" x14ac:dyDescent="0.25"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8"/>
      <c r="U48" s="68"/>
      <c r="V48" s="68"/>
    </row>
    <row r="49" spans="3:22" x14ac:dyDescent="0.25"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8"/>
      <c r="U49" s="68"/>
      <c r="V49" s="68"/>
    </row>
    <row r="50" spans="3:22" x14ac:dyDescent="0.25"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8"/>
      <c r="U50" s="68"/>
      <c r="V50" s="68"/>
    </row>
    <row r="51" spans="3:22" x14ac:dyDescent="0.25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8"/>
      <c r="U51" s="68"/>
      <c r="V51" s="68"/>
    </row>
    <row r="52" spans="3:22" x14ac:dyDescent="0.25"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8"/>
      <c r="U52" s="68"/>
      <c r="V52" s="68"/>
    </row>
    <row r="53" spans="3:22" x14ac:dyDescent="0.25"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8"/>
      <c r="U53" s="68"/>
      <c r="V53" s="68"/>
    </row>
    <row r="54" spans="3:22" x14ac:dyDescent="0.25"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8"/>
      <c r="U54" s="68"/>
      <c r="V54" s="68"/>
    </row>
    <row r="55" spans="3:22" x14ac:dyDescent="0.25"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8"/>
      <c r="U55" s="68"/>
      <c r="V55" s="68"/>
    </row>
    <row r="56" spans="3:22" x14ac:dyDescent="0.25"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8"/>
      <c r="U56" s="68"/>
      <c r="V56" s="68"/>
    </row>
    <row r="57" spans="3:22" x14ac:dyDescent="0.25"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8"/>
      <c r="U57" s="68"/>
      <c r="V57" s="68"/>
    </row>
    <row r="58" spans="3:22" x14ac:dyDescent="0.25"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8"/>
      <c r="U58" s="68"/>
      <c r="V58" s="68"/>
    </row>
    <row r="59" spans="3:22" x14ac:dyDescent="0.25"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8"/>
      <c r="U59" s="68"/>
      <c r="V59" s="68"/>
    </row>
    <row r="60" spans="3:22" x14ac:dyDescent="0.25"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8"/>
      <c r="U60" s="68"/>
      <c r="V60" s="68"/>
    </row>
    <row r="61" spans="3:22" x14ac:dyDescent="0.25"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8"/>
      <c r="U61" s="68"/>
      <c r="V61" s="68"/>
    </row>
    <row r="62" spans="3:22" x14ac:dyDescent="0.25"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8"/>
      <c r="U62" s="68"/>
      <c r="V62" s="68"/>
    </row>
    <row r="63" spans="3:22" x14ac:dyDescent="0.25"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8"/>
      <c r="U63" s="68"/>
      <c r="V63" s="68"/>
    </row>
    <row r="64" spans="3:22" x14ac:dyDescent="0.25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8"/>
      <c r="U64" s="68"/>
      <c r="V64" s="68"/>
    </row>
  </sheetData>
  <mergeCells count="49">
    <mergeCell ref="AH5:AH7"/>
    <mergeCell ref="I5:I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E5:E7"/>
    <mergeCell ref="F5:F7"/>
    <mergeCell ref="B5:B7"/>
    <mergeCell ref="G5:G7"/>
    <mergeCell ref="H5:H7"/>
    <mergeCell ref="A2:W2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A5:A7"/>
    <mergeCell ref="C5:C7"/>
    <mergeCell ref="D5:D7"/>
    <mergeCell ref="AI5:AI7"/>
    <mergeCell ref="AP22:AQ22"/>
    <mergeCell ref="AL22:AM22"/>
    <mergeCell ref="AN22:AO22"/>
    <mergeCell ref="AN5:AO5"/>
    <mergeCell ref="AP5:AQ5"/>
    <mergeCell ref="AQ6:AQ7"/>
    <mergeCell ref="AM6:AM7"/>
    <mergeCell ref="AN6:AN7"/>
    <mergeCell ref="AO6:AO7"/>
    <mergeCell ref="AP6:AP7"/>
    <mergeCell ref="AJ5:AJ7"/>
    <mergeCell ref="AK5:AK7"/>
    <mergeCell ref="AL5:AL7"/>
  </mergeCells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НБ динамик тооцоо</vt:lpstr>
      <vt:lpstr>dinamik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Operator1</dc:creator>
  <cp:lastModifiedBy>Sarantuya_R</cp:lastModifiedBy>
  <cp:lastPrinted>2015-06-12T09:41:46Z</cp:lastPrinted>
  <dcterms:created xsi:type="dcterms:W3CDTF">2004-10-01T16:56:04Z</dcterms:created>
  <dcterms:modified xsi:type="dcterms:W3CDTF">2020-12-10T12:50:10Z</dcterms:modified>
</cp:coreProperties>
</file>