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ZJARGAL_TS\Users\Public\"/>
    </mc:Choice>
  </mc:AlternateContent>
  <bookViews>
    <workbookView xWindow="0" yWindow="0" windowWidth="28800" windowHeight="12435" activeTab="1"/>
  </bookViews>
  <sheets>
    <sheet name="sum.zardal.MID" sheetId="5" r:id="rId1"/>
    <sheet name="Sheet1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6" l="1"/>
  <c r="Q22" i="6"/>
  <c r="G22" i="6" l="1"/>
  <c r="D22" i="6"/>
  <c r="P20" i="6"/>
  <c r="H20" i="6"/>
  <c r="B20" i="6"/>
  <c r="P19" i="6"/>
  <c r="L19" i="6"/>
  <c r="D19" i="6"/>
  <c r="F19" i="6" s="1"/>
  <c r="G19" i="6" s="1"/>
  <c r="Q19" i="6" s="1"/>
  <c r="P18" i="6"/>
  <c r="L18" i="6"/>
  <c r="D18" i="6"/>
  <c r="F18" i="6" s="1"/>
  <c r="G18" i="6" s="1"/>
  <c r="P17" i="6"/>
  <c r="L17" i="6"/>
  <c r="D17" i="6"/>
  <c r="F17" i="6" s="1"/>
  <c r="G17" i="6" s="1"/>
  <c r="P16" i="6"/>
  <c r="L16" i="6"/>
  <c r="D16" i="6"/>
  <c r="F16" i="6" s="1"/>
  <c r="G16" i="6" s="1"/>
  <c r="P15" i="6"/>
  <c r="L15" i="6"/>
  <c r="D15" i="6"/>
  <c r="F15" i="6" s="1"/>
  <c r="G15" i="6" s="1"/>
  <c r="P14" i="6"/>
  <c r="L14" i="6"/>
  <c r="Q14" i="6" s="1"/>
  <c r="D14" i="6"/>
  <c r="F14" i="6" s="1"/>
  <c r="G14" i="6" s="1"/>
  <c r="P13" i="6"/>
  <c r="L13" i="6"/>
  <c r="D13" i="6"/>
  <c r="F13" i="6" s="1"/>
  <c r="G13" i="6" s="1"/>
  <c r="P12" i="6"/>
  <c r="L12" i="6"/>
  <c r="D12" i="6"/>
  <c r="F12" i="6" s="1"/>
  <c r="G12" i="6" s="1"/>
  <c r="P11" i="6"/>
  <c r="L11" i="6"/>
  <c r="D11" i="6"/>
  <c r="F11" i="6" s="1"/>
  <c r="G11" i="6" s="1"/>
  <c r="P10" i="6"/>
  <c r="L10" i="6"/>
  <c r="D10" i="6"/>
  <c r="F10" i="6" s="1"/>
  <c r="G10" i="6" s="1"/>
  <c r="P9" i="6"/>
  <c r="L9" i="6"/>
  <c r="D9" i="6"/>
  <c r="F9" i="6" s="1"/>
  <c r="G9" i="6" s="1"/>
  <c r="P8" i="6"/>
  <c r="L8" i="6"/>
  <c r="L20" i="6" s="1"/>
  <c r="D8" i="6"/>
  <c r="D20" i="6" s="1"/>
  <c r="P7" i="6"/>
  <c r="L7" i="6"/>
  <c r="D7" i="6"/>
  <c r="F7" i="6" s="1"/>
  <c r="Q12" i="6" l="1"/>
  <c r="Q16" i="6"/>
  <c r="Q15" i="6"/>
  <c r="Q11" i="6"/>
  <c r="G7" i="6"/>
  <c r="Q10" i="6"/>
  <c r="Q18" i="6"/>
  <c r="Q13" i="6"/>
  <c r="Q9" i="6"/>
  <c r="Q17" i="6"/>
  <c r="F8" i="6"/>
  <c r="G8" i="6" s="1"/>
  <c r="Q8" i="6" s="1"/>
  <c r="D7" i="5"/>
  <c r="F7" i="5" s="1"/>
  <c r="G7" i="5" s="1"/>
  <c r="M20" i="5"/>
  <c r="P20" i="5" s="1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G20" i="6" l="1"/>
  <c r="Q7" i="6"/>
  <c r="Q20" i="6" s="1"/>
  <c r="F20" i="6"/>
  <c r="L8" i="5"/>
  <c r="L9" i="5"/>
  <c r="L10" i="5"/>
  <c r="L11" i="5"/>
  <c r="L12" i="5"/>
  <c r="L13" i="5"/>
  <c r="L14" i="5"/>
  <c r="L15" i="5"/>
  <c r="L16" i="5"/>
  <c r="L17" i="5"/>
  <c r="L18" i="5"/>
  <c r="L19" i="5"/>
  <c r="L7" i="5"/>
  <c r="Q7" i="5" s="1"/>
  <c r="G12" i="5"/>
  <c r="G13" i="5"/>
  <c r="D8" i="5"/>
  <c r="D9" i="5"/>
  <c r="F9" i="5" s="1"/>
  <c r="G9" i="5" s="1"/>
  <c r="D10" i="5"/>
  <c r="D11" i="5"/>
  <c r="D12" i="5"/>
  <c r="F12" i="5" s="1"/>
  <c r="D13" i="5"/>
  <c r="F13" i="5" s="1"/>
  <c r="D14" i="5"/>
  <c r="D15" i="5"/>
  <c r="D16" i="5"/>
  <c r="F16" i="5" s="1"/>
  <c r="G16" i="5" s="1"/>
  <c r="D17" i="5"/>
  <c r="D18" i="5"/>
  <c r="D19" i="5"/>
  <c r="H20" i="5"/>
  <c r="B20" i="5"/>
  <c r="D22" i="5"/>
  <c r="F10" i="5" l="1"/>
  <c r="F20" i="5" s="1"/>
  <c r="F8" i="5"/>
  <c r="G8" i="5" s="1"/>
  <c r="F15" i="5"/>
  <c r="G15" i="5" s="1"/>
  <c r="Q15" i="5" s="1"/>
  <c r="Q16" i="5"/>
  <c r="F14" i="5"/>
  <c r="G14" i="5" s="1"/>
  <c r="Q14" i="5" s="1"/>
  <c r="Q13" i="5"/>
  <c r="F19" i="5"/>
  <c r="G19" i="5" s="1"/>
  <c r="Q19" i="5" s="1"/>
  <c r="F11" i="5"/>
  <c r="G11" i="5" s="1"/>
  <c r="Q11" i="5" s="1"/>
  <c r="Q12" i="5"/>
  <c r="Q9" i="5"/>
  <c r="F18" i="5"/>
  <c r="G18" i="5" s="1"/>
  <c r="Q18" i="5" s="1"/>
  <c r="F17" i="5"/>
  <c r="G17" i="5" s="1"/>
  <c r="Q17" i="5" s="1"/>
  <c r="L20" i="5"/>
  <c r="G22" i="5"/>
  <c r="Q22" i="5" s="1"/>
  <c r="D20" i="5"/>
  <c r="Q8" i="5" l="1"/>
  <c r="G10" i="5"/>
  <c r="Q10" i="5" s="1"/>
  <c r="G20" i="5" l="1"/>
  <c r="Q20" i="5"/>
</calcChain>
</file>

<file path=xl/sharedStrings.xml><?xml version="1.0" encoding="utf-8"?>
<sst xmlns="http://schemas.openxmlformats.org/spreadsheetml/2006/main" count="79" uniqueCount="37">
  <si>
    <t>Дүн</t>
  </si>
  <si>
    <t>Нийт</t>
  </si>
  <si>
    <t>Аймаг</t>
  </si>
  <si>
    <t xml:space="preserve">Унааны зардал </t>
  </si>
  <si>
    <t>Сонгогдсон өрх (16.0%-д түүвэр хийсэн )</t>
  </si>
  <si>
    <t>Өрх хооронд  явах км</t>
  </si>
  <si>
    <t>1 литр бензины үнэ (AИ-80)</t>
  </si>
  <si>
    <t>Сумын тоо</t>
  </si>
  <si>
    <t>Ажиллах жолоочийн тоо</t>
  </si>
  <si>
    <t>1 өдрийн хөлс</t>
  </si>
  <si>
    <t>Ажиллах хоног</t>
  </si>
  <si>
    <t xml:space="preserve">Хөлслөх машины жолоочийн зардал </t>
  </si>
  <si>
    <t xml:space="preserve">Өрх хооронд (км) </t>
  </si>
  <si>
    <t>Шаар-дагдах бензин</t>
  </si>
  <si>
    <t>Баруун-Урт сум</t>
  </si>
  <si>
    <t>Асгат сум</t>
  </si>
  <si>
    <t xml:space="preserve">Баяндэлгэр сум </t>
  </si>
  <si>
    <t>Дарьганга сум</t>
  </si>
  <si>
    <t>Мөнххаан сум</t>
  </si>
  <si>
    <t>Наран сум</t>
  </si>
  <si>
    <t>Онгон сум</t>
  </si>
  <si>
    <t>Сүхбаатар сум</t>
  </si>
  <si>
    <t>Түвшинширээ сум</t>
  </si>
  <si>
    <t>Түмэнцогт сум</t>
  </si>
  <si>
    <t>Уулбаян сум</t>
  </si>
  <si>
    <t>Халзан сум</t>
  </si>
  <si>
    <t xml:space="preserve">Эрдэнэцагаан сум </t>
  </si>
  <si>
    <t>Зардлын тооцоо хийсэн: Мэргэжилтэн                                  /Э.Анхцэцэг/</t>
  </si>
  <si>
    <t>Улсын бүртгэл, статистикийн газрын Статистикийн хэлтэс</t>
  </si>
  <si>
    <t>2016.06.12</t>
  </si>
  <si>
    <t>хойноос ирсэн</t>
  </si>
  <si>
    <t>Ажиллах хүний тоо</t>
  </si>
  <si>
    <t>Тоологчийн томилолт</t>
  </si>
  <si>
    <t>2017 оны хагас жилийн малын түүвэр судалгааны мэдээлэл цуглуулах зардлын тооцоо. сумдаар</t>
  </si>
  <si>
    <t>Статистикийн хэлтэс</t>
  </si>
  <si>
    <t xml:space="preserve">                    Хянасан: Хэлтсийн дарга                                  /Т.Эрдэнэбат /</t>
  </si>
  <si>
    <t>2017.05.29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</si>
</sst>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0"/>
    <numFmt numFmtId="165" formatCode="##\ ###\ ##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1" fillId="0" borderId="0" xfId="0" applyFont="1"/>
    <xf numFmtId="0" fontId="6" fillId="0" borderId="1" xfId="0" applyNumberFormat="1" applyFont="1" applyFill="1" applyBorder="1" applyAlignment="1">
      <alignment horizontal="left" vertical="center" wrapText="1" readingOrder="1"/>
    </xf>
    <xf numFmtId="165" fontId="3" fillId="0" borderId="1" xfId="0" applyNumberFormat="1" applyFont="1" applyFill="1" applyBorder="1"/>
    <xf numFmtId="164" fontId="2" fillId="0" borderId="1" xfId="0" applyNumberFormat="1" applyFont="1" applyFill="1" applyBorder="1"/>
    <xf numFmtId="164" fontId="3" fillId="0" borderId="1" xfId="0" applyNumberFormat="1" applyFont="1" applyFill="1" applyBorder="1"/>
    <xf numFmtId="0" fontId="3" fillId="0" borderId="0" xfId="0" applyFont="1" applyFill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8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/>
    <xf numFmtId="0" fontId="3" fillId="0" borderId="1" xfId="0" applyFont="1" applyBorder="1" applyAlignment="1">
      <alignment horizontal="right"/>
    </xf>
    <xf numFmtId="165" fontId="4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3" fillId="0" borderId="1" xfId="0" applyFont="1" applyBorder="1"/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5"/>
  <sheetViews>
    <sheetView topLeftCell="A5" workbookViewId="0">
      <pane xSplit="1" ySplit="2" topLeftCell="B7" activePane="bottomRight" state="frozen"/>
      <selection activeCell="A5" sqref="A5"/>
      <selection pane="topRight" activeCell="B5" sqref="B5"/>
      <selection pane="bottomLeft" activeCell="A7" sqref="A7"/>
      <selection pane="bottomRight" activeCell="A25" sqref="A25:XFD25"/>
    </sheetView>
  </sheetViews>
  <sheetFormatPr defaultRowHeight="12.75" x14ac:dyDescent="0.2"/>
  <cols>
    <col min="1" max="1" width="18.5703125" style="1" customWidth="1"/>
    <col min="2" max="2" width="9.28515625" style="1" customWidth="1"/>
    <col min="3" max="3" width="6.85546875" style="1" customWidth="1"/>
    <col min="4" max="4" width="8.42578125" style="1" customWidth="1"/>
    <col min="5" max="5" width="8.5703125" style="1" customWidth="1"/>
    <col min="6" max="6" width="7.140625" style="1" customWidth="1"/>
    <col min="7" max="7" width="9.7109375" style="1" customWidth="1"/>
    <col min="8" max="8" width="4.85546875" style="1" customWidth="1"/>
    <col min="9" max="9" width="5.7109375" style="1" customWidth="1"/>
    <col min="10" max="10" width="6" style="1" customWidth="1"/>
    <col min="11" max="11" width="3.28515625" style="1" customWidth="1"/>
    <col min="12" max="12" width="9.5703125" style="1" customWidth="1"/>
    <col min="13" max="13" width="5.5703125" style="1" customWidth="1"/>
    <col min="14" max="14" width="4.7109375" style="1" customWidth="1"/>
    <col min="15" max="15" width="7.7109375" style="1" customWidth="1"/>
    <col min="16" max="16" width="9.5703125" style="1" customWidth="1"/>
    <col min="17" max="17" width="9.7109375" style="1" customWidth="1"/>
    <col min="18" max="18" width="1.5703125" style="1" customWidth="1"/>
    <col min="19" max="16384" width="9.140625" style="1"/>
  </cols>
  <sheetData>
    <row r="1" spans="1:17" x14ac:dyDescent="0.2">
      <c r="A1" s="1" t="s">
        <v>28</v>
      </c>
    </row>
    <row r="2" spans="1:17" ht="31.5" customHeight="1" x14ac:dyDescent="0.2">
      <c r="A2" s="22" t="s">
        <v>33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12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7"/>
      <c r="N3" s="17"/>
      <c r="O3" s="17"/>
      <c r="P3" s="17"/>
      <c r="Q3" s="15"/>
    </row>
    <row r="4" spans="1:17" x14ac:dyDescent="0.2">
      <c r="Q4" s="10" t="s">
        <v>29</v>
      </c>
    </row>
    <row r="5" spans="1:17" ht="32.25" customHeight="1" x14ac:dyDescent="0.2">
      <c r="A5" s="24" t="s">
        <v>2</v>
      </c>
      <c r="B5" s="25" t="s">
        <v>3</v>
      </c>
      <c r="C5" s="25"/>
      <c r="D5" s="25"/>
      <c r="E5" s="25"/>
      <c r="F5" s="25"/>
      <c r="G5" s="25"/>
      <c r="H5" s="26" t="s">
        <v>11</v>
      </c>
      <c r="I5" s="26"/>
      <c r="J5" s="26"/>
      <c r="K5" s="26"/>
      <c r="L5" s="26"/>
      <c r="M5" s="26" t="s">
        <v>32</v>
      </c>
      <c r="N5" s="26"/>
      <c r="O5" s="26"/>
      <c r="P5" s="26"/>
      <c r="Q5" s="27" t="s">
        <v>1</v>
      </c>
    </row>
    <row r="6" spans="1:17" ht="108.75" customHeight="1" x14ac:dyDescent="0.2">
      <c r="A6" s="24"/>
      <c r="B6" s="20" t="s">
        <v>4</v>
      </c>
      <c r="C6" s="20" t="s">
        <v>12</v>
      </c>
      <c r="D6" s="20" t="s">
        <v>5</v>
      </c>
      <c r="E6" s="20" t="s">
        <v>6</v>
      </c>
      <c r="F6" s="20" t="s">
        <v>13</v>
      </c>
      <c r="G6" s="19" t="s">
        <v>0</v>
      </c>
      <c r="H6" s="20" t="s">
        <v>7</v>
      </c>
      <c r="I6" s="20" t="s">
        <v>8</v>
      </c>
      <c r="J6" s="20" t="s">
        <v>9</v>
      </c>
      <c r="K6" s="20" t="s">
        <v>10</v>
      </c>
      <c r="L6" s="19" t="s">
        <v>0</v>
      </c>
      <c r="M6" s="20" t="s">
        <v>31</v>
      </c>
      <c r="N6" s="20" t="s">
        <v>10</v>
      </c>
      <c r="O6" s="20" t="s">
        <v>9</v>
      </c>
      <c r="P6" s="19" t="s">
        <v>0</v>
      </c>
      <c r="Q6" s="27"/>
    </row>
    <row r="7" spans="1:17" s="8" customFormat="1" ht="14.25" customHeight="1" x14ac:dyDescent="0.2">
      <c r="A7" s="4" t="s">
        <v>14</v>
      </c>
      <c r="B7" s="16">
        <v>210</v>
      </c>
      <c r="C7" s="5">
        <v>9</v>
      </c>
      <c r="D7" s="5">
        <f>B7*C7</f>
        <v>1890</v>
      </c>
      <c r="E7" s="5">
        <v>1925</v>
      </c>
      <c r="F7" s="5">
        <f>INT(D7*15.05/100)</f>
        <v>284</v>
      </c>
      <c r="G7" s="7">
        <f>F7*E7</f>
        <v>546700</v>
      </c>
      <c r="H7" s="7">
        <v>1</v>
      </c>
      <c r="I7" s="7">
        <v>2</v>
      </c>
      <c r="J7" s="7">
        <v>7000</v>
      </c>
      <c r="K7" s="7">
        <v>5</v>
      </c>
      <c r="L7" s="7">
        <f>I7*J7*K7</f>
        <v>70000</v>
      </c>
      <c r="M7" s="16">
        <v>10</v>
      </c>
      <c r="N7" s="5">
        <v>5</v>
      </c>
      <c r="O7" s="5">
        <v>7000</v>
      </c>
      <c r="P7" s="7">
        <f>M7*N7*O7</f>
        <v>350000</v>
      </c>
      <c r="Q7" s="6">
        <f>+L7+G7+P7</f>
        <v>966700</v>
      </c>
    </row>
    <row r="8" spans="1:17" s="8" customFormat="1" ht="14.25" customHeight="1" x14ac:dyDescent="0.2">
      <c r="A8" s="4" t="s">
        <v>15</v>
      </c>
      <c r="B8" s="13">
        <v>69</v>
      </c>
      <c r="C8" s="5">
        <v>9</v>
      </c>
      <c r="D8" s="5">
        <f t="shared" ref="D8:D19" si="0">B8*C8</f>
        <v>621</v>
      </c>
      <c r="E8" s="5">
        <v>1925</v>
      </c>
      <c r="F8" s="5">
        <f t="shared" ref="F8:F18" si="1">INT(D8*15/100)</f>
        <v>93</v>
      </c>
      <c r="G8" s="7">
        <f t="shared" ref="G8:G19" si="2">F8*E8</f>
        <v>179025</v>
      </c>
      <c r="H8" s="7">
        <v>1</v>
      </c>
      <c r="I8" s="7">
        <v>2</v>
      </c>
      <c r="J8" s="7">
        <v>7000</v>
      </c>
      <c r="K8" s="7">
        <v>5</v>
      </c>
      <c r="L8" s="7">
        <f t="shared" ref="L8:L19" si="3">I8*J8*K8</f>
        <v>70000</v>
      </c>
      <c r="M8" s="13">
        <v>5</v>
      </c>
      <c r="N8" s="5">
        <v>5</v>
      </c>
      <c r="O8" s="5">
        <v>7000</v>
      </c>
      <c r="P8" s="7">
        <f t="shared" ref="P8:P19" si="4">M8*N8*O8</f>
        <v>175000</v>
      </c>
      <c r="Q8" s="6">
        <f t="shared" ref="Q8:Q19" si="5">+L8+G8+P8</f>
        <v>424025</v>
      </c>
    </row>
    <row r="9" spans="1:17" s="8" customFormat="1" ht="14.25" customHeight="1" x14ac:dyDescent="0.2">
      <c r="A9" s="4" t="s">
        <v>16</v>
      </c>
      <c r="B9" s="13">
        <v>184</v>
      </c>
      <c r="C9" s="5">
        <v>9</v>
      </c>
      <c r="D9" s="5">
        <f t="shared" si="0"/>
        <v>1656</v>
      </c>
      <c r="E9" s="5">
        <v>1925</v>
      </c>
      <c r="F9" s="5">
        <f>INT(D9*15.1/100)</f>
        <v>250</v>
      </c>
      <c r="G9" s="7">
        <f t="shared" si="2"/>
        <v>481250</v>
      </c>
      <c r="H9" s="7">
        <v>1</v>
      </c>
      <c r="I9" s="7">
        <v>2</v>
      </c>
      <c r="J9" s="7">
        <v>7000</v>
      </c>
      <c r="K9" s="7">
        <v>5</v>
      </c>
      <c r="L9" s="7">
        <f t="shared" si="3"/>
        <v>70000</v>
      </c>
      <c r="M9" s="13">
        <v>12</v>
      </c>
      <c r="N9" s="5">
        <v>5</v>
      </c>
      <c r="O9" s="5">
        <v>7000</v>
      </c>
      <c r="P9" s="7">
        <f t="shared" si="4"/>
        <v>420000</v>
      </c>
      <c r="Q9" s="6">
        <f t="shared" si="5"/>
        <v>971250</v>
      </c>
    </row>
    <row r="10" spans="1:17" s="8" customFormat="1" ht="14.25" customHeight="1" x14ac:dyDescent="0.2">
      <c r="A10" s="4" t="s">
        <v>17</v>
      </c>
      <c r="B10" s="13">
        <v>113</v>
      </c>
      <c r="C10" s="5">
        <v>9</v>
      </c>
      <c r="D10" s="5">
        <f t="shared" si="0"/>
        <v>1017</v>
      </c>
      <c r="E10" s="5">
        <v>1925</v>
      </c>
      <c r="F10" s="5">
        <f t="shared" si="1"/>
        <v>152</v>
      </c>
      <c r="G10" s="7">
        <f t="shared" si="2"/>
        <v>292600</v>
      </c>
      <c r="H10" s="7">
        <v>1</v>
      </c>
      <c r="I10" s="7">
        <v>2</v>
      </c>
      <c r="J10" s="7">
        <v>7000</v>
      </c>
      <c r="K10" s="7">
        <v>5</v>
      </c>
      <c r="L10" s="7">
        <f t="shared" si="3"/>
        <v>70000</v>
      </c>
      <c r="M10" s="13">
        <v>6</v>
      </c>
      <c r="N10" s="5">
        <v>5</v>
      </c>
      <c r="O10" s="5">
        <v>7000</v>
      </c>
      <c r="P10" s="7">
        <f t="shared" si="4"/>
        <v>210000</v>
      </c>
      <c r="Q10" s="6">
        <f t="shared" si="5"/>
        <v>572600</v>
      </c>
    </row>
    <row r="11" spans="1:17" s="8" customFormat="1" ht="14.25" customHeight="1" x14ac:dyDescent="0.2">
      <c r="A11" s="4" t="s">
        <v>18</v>
      </c>
      <c r="B11" s="13">
        <v>169</v>
      </c>
      <c r="C11" s="5">
        <v>9</v>
      </c>
      <c r="D11" s="5">
        <f t="shared" si="0"/>
        <v>1521</v>
      </c>
      <c r="E11" s="5">
        <v>1925</v>
      </c>
      <c r="F11" s="5">
        <f t="shared" si="1"/>
        <v>228</v>
      </c>
      <c r="G11" s="7">
        <f t="shared" si="2"/>
        <v>438900</v>
      </c>
      <c r="H11" s="7">
        <v>1</v>
      </c>
      <c r="I11" s="7">
        <v>2</v>
      </c>
      <c r="J11" s="7">
        <v>7000</v>
      </c>
      <c r="K11" s="7">
        <v>5</v>
      </c>
      <c r="L11" s="7">
        <f t="shared" si="3"/>
        <v>70000</v>
      </c>
      <c r="M11" s="13">
        <v>10</v>
      </c>
      <c r="N11" s="5">
        <v>5</v>
      </c>
      <c r="O11" s="5">
        <v>7000</v>
      </c>
      <c r="P11" s="7">
        <f t="shared" si="4"/>
        <v>350000</v>
      </c>
      <c r="Q11" s="6">
        <f t="shared" si="5"/>
        <v>858900</v>
      </c>
    </row>
    <row r="12" spans="1:17" s="8" customFormat="1" ht="14.25" customHeight="1" x14ac:dyDescent="0.2">
      <c r="A12" s="4" t="s">
        <v>19</v>
      </c>
      <c r="B12" s="13">
        <v>59</v>
      </c>
      <c r="C12" s="5">
        <v>9</v>
      </c>
      <c r="D12" s="5">
        <f t="shared" si="0"/>
        <v>531</v>
      </c>
      <c r="E12" s="5">
        <v>1925</v>
      </c>
      <c r="F12" s="5">
        <f t="shared" si="1"/>
        <v>79</v>
      </c>
      <c r="G12" s="7">
        <f t="shared" si="2"/>
        <v>152075</v>
      </c>
      <c r="H12" s="7">
        <v>1</v>
      </c>
      <c r="I12" s="7">
        <v>2</v>
      </c>
      <c r="J12" s="7">
        <v>7000</v>
      </c>
      <c r="K12" s="7">
        <v>5</v>
      </c>
      <c r="L12" s="7">
        <f t="shared" si="3"/>
        <v>70000</v>
      </c>
      <c r="M12" s="13">
        <v>5</v>
      </c>
      <c r="N12" s="5">
        <v>5</v>
      </c>
      <c r="O12" s="5">
        <v>7000</v>
      </c>
      <c r="P12" s="7">
        <f t="shared" si="4"/>
        <v>175000</v>
      </c>
      <c r="Q12" s="6">
        <f t="shared" si="5"/>
        <v>397075</v>
      </c>
    </row>
    <row r="13" spans="1:17" s="8" customFormat="1" ht="14.25" customHeight="1" x14ac:dyDescent="0.2">
      <c r="A13" s="4" t="s">
        <v>20</v>
      </c>
      <c r="B13" s="13">
        <v>119</v>
      </c>
      <c r="C13" s="5">
        <v>9</v>
      </c>
      <c r="D13" s="5">
        <f t="shared" si="0"/>
        <v>1071</v>
      </c>
      <c r="E13" s="5">
        <v>1925</v>
      </c>
      <c r="F13" s="5">
        <f t="shared" si="1"/>
        <v>160</v>
      </c>
      <c r="G13" s="7">
        <f t="shared" si="2"/>
        <v>308000</v>
      </c>
      <c r="H13" s="7">
        <v>1</v>
      </c>
      <c r="I13" s="7">
        <v>2</v>
      </c>
      <c r="J13" s="7">
        <v>7000</v>
      </c>
      <c r="K13" s="7">
        <v>5</v>
      </c>
      <c r="L13" s="7">
        <f t="shared" si="3"/>
        <v>70000</v>
      </c>
      <c r="M13" s="13">
        <v>8</v>
      </c>
      <c r="N13" s="5">
        <v>5</v>
      </c>
      <c r="O13" s="5">
        <v>7000</v>
      </c>
      <c r="P13" s="7">
        <f t="shared" si="4"/>
        <v>280000</v>
      </c>
      <c r="Q13" s="6">
        <f t="shared" si="5"/>
        <v>658000</v>
      </c>
    </row>
    <row r="14" spans="1:17" s="8" customFormat="1" ht="14.25" customHeight="1" x14ac:dyDescent="0.2">
      <c r="A14" s="4" t="s">
        <v>21</v>
      </c>
      <c r="B14" s="13">
        <v>123</v>
      </c>
      <c r="C14" s="5">
        <v>9</v>
      </c>
      <c r="D14" s="5">
        <f t="shared" si="0"/>
        <v>1107</v>
      </c>
      <c r="E14" s="5">
        <v>1925</v>
      </c>
      <c r="F14" s="5">
        <f t="shared" si="1"/>
        <v>166</v>
      </c>
      <c r="G14" s="7">
        <f t="shared" si="2"/>
        <v>319550</v>
      </c>
      <c r="H14" s="7">
        <v>1</v>
      </c>
      <c r="I14" s="7">
        <v>2</v>
      </c>
      <c r="J14" s="7">
        <v>7000</v>
      </c>
      <c r="K14" s="7">
        <v>5</v>
      </c>
      <c r="L14" s="7">
        <f t="shared" si="3"/>
        <v>70000</v>
      </c>
      <c r="M14" s="13">
        <v>8</v>
      </c>
      <c r="N14" s="5">
        <v>5</v>
      </c>
      <c r="O14" s="5">
        <v>7000</v>
      </c>
      <c r="P14" s="7">
        <f t="shared" si="4"/>
        <v>280000</v>
      </c>
      <c r="Q14" s="6">
        <f t="shared" si="5"/>
        <v>669550</v>
      </c>
    </row>
    <row r="15" spans="1:17" s="8" customFormat="1" ht="14.25" customHeight="1" x14ac:dyDescent="0.2">
      <c r="A15" s="4" t="s">
        <v>22</v>
      </c>
      <c r="B15" s="13">
        <v>137</v>
      </c>
      <c r="C15" s="5">
        <v>9</v>
      </c>
      <c r="D15" s="5">
        <f t="shared" si="0"/>
        <v>1233</v>
      </c>
      <c r="E15" s="5">
        <v>1925</v>
      </c>
      <c r="F15" s="5">
        <f t="shared" si="1"/>
        <v>184</v>
      </c>
      <c r="G15" s="7">
        <f t="shared" si="2"/>
        <v>354200</v>
      </c>
      <c r="H15" s="7">
        <v>1</v>
      </c>
      <c r="I15" s="7">
        <v>2</v>
      </c>
      <c r="J15" s="7">
        <v>7000</v>
      </c>
      <c r="K15" s="7">
        <v>5</v>
      </c>
      <c r="L15" s="7">
        <f t="shared" si="3"/>
        <v>70000</v>
      </c>
      <c r="M15" s="13">
        <v>8</v>
      </c>
      <c r="N15" s="5">
        <v>5</v>
      </c>
      <c r="O15" s="5">
        <v>7000</v>
      </c>
      <c r="P15" s="7">
        <f t="shared" si="4"/>
        <v>280000</v>
      </c>
      <c r="Q15" s="6">
        <f t="shared" si="5"/>
        <v>704200</v>
      </c>
    </row>
    <row r="16" spans="1:17" s="8" customFormat="1" ht="14.25" customHeight="1" x14ac:dyDescent="0.2">
      <c r="A16" s="4" t="s">
        <v>23</v>
      </c>
      <c r="B16" s="13">
        <v>72</v>
      </c>
      <c r="C16" s="5">
        <v>9</v>
      </c>
      <c r="D16" s="5">
        <f t="shared" si="0"/>
        <v>648</v>
      </c>
      <c r="E16" s="5">
        <v>1925</v>
      </c>
      <c r="F16" s="5">
        <f t="shared" si="1"/>
        <v>97</v>
      </c>
      <c r="G16" s="7">
        <f t="shared" si="2"/>
        <v>186725</v>
      </c>
      <c r="H16" s="7">
        <v>1</v>
      </c>
      <c r="I16" s="7">
        <v>2</v>
      </c>
      <c r="J16" s="7">
        <v>7000</v>
      </c>
      <c r="K16" s="7">
        <v>5</v>
      </c>
      <c r="L16" s="7">
        <f t="shared" si="3"/>
        <v>70000</v>
      </c>
      <c r="M16" s="13">
        <v>6</v>
      </c>
      <c r="N16" s="5">
        <v>5</v>
      </c>
      <c r="O16" s="5">
        <v>7000</v>
      </c>
      <c r="P16" s="7">
        <f t="shared" si="4"/>
        <v>210000</v>
      </c>
      <c r="Q16" s="6">
        <f t="shared" si="5"/>
        <v>466725</v>
      </c>
    </row>
    <row r="17" spans="1:18" ht="14.25" customHeight="1" x14ac:dyDescent="0.2">
      <c r="A17" s="4" t="s">
        <v>24</v>
      </c>
      <c r="B17" s="13">
        <v>113</v>
      </c>
      <c r="C17" s="5">
        <v>9</v>
      </c>
      <c r="D17" s="5">
        <f t="shared" si="0"/>
        <v>1017</v>
      </c>
      <c r="E17" s="5">
        <v>1925</v>
      </c>
      <c r="F17" s="5">
        <f t="shared" si="1"/>
        <v>152</v>
      </c>
      <c r="G17" s="7">
        <f t="shared" si="2"/>
        <v>292600</v>
      </c>
      <c r="H17" s="7">
        <v>1</v>
      </c>
      <c r="I17" s="7">
        <v>2</v>
      </c>
      <c r="J17" s="7">
        <v>7000</v>
      </c>
      <c r="K17" s="7">
        <v>5</v>
      </c>
      <c r="L17" s="7">
        <f t="shared" si="3"/>
        <v>70000</v>
      </c>
      <c r="M17" s="13">
        <v>8</v>
      </c>
      <c r="N17" s="5">
        <v>5</v>
      </c>
      <c r="O17" s="5">
        <v>7000</v>
      </c>
      <c r="P17" s="7">
        <f t="shared" si="4"/>
        <v>280000</v>
      </c>
      <c r="Q17" s="6">
        <f t="shared" si="5"/>
        <v>642600</v>
      </c>
    </row>
    <row r="18" spans="1:18" ht="14.25" customHeight="1" x14ac:dyDescent="0.2">
      <c r="A18" s="4" t="s">
        <v>25</v>
      </c>
      <c r="B18" s="13">
        <v>63</v>
      </c>
      <c r="C18" s="5">
        <v>9</v>
      </c>
      <c r="D18" s="5">
        <f t="shared" si="0"/>
        <v>567</v>
      </c>
      <c r="E18" s="5">
        <v>1925</v>
      </c>
      <c r="F18" s="5">
        <f t="shared" si="1"/>
        <v>85</v>
      </c>
      <c r="G18" s="7">
        <f t="shared" si="2"/>
        <v>163625</v>
      </c>
      <c r="H18" s="7">
        <v>1</v>
      </c>
      <c r="I18" s="7">
        <v>2</v>
      </c>
      <c r="J18" s="7">
        <v>7000</v>
      </c>
      <c r="K18" s="7">
        <v>5</v>
      </c>
      <c r="L18" s="7">
        <f t="shared" si="3"/>
        <v>70000</v>
      </c>
      <c r="M18" s="13">
        <v>6</v>
      </c>
      <c r="N18" s="5">
        <v>5</v>
      </c>
      <c r="O18" s="5">
        <v>7000</v>
      </c>
      <c r="P18" s="7">
        <f t="shared" si="4"/>
        <v>210000</v>
      </c>
      <c r="Q18" s="6">
        <f t="shared" si="5"/>
        <v>443625</v>
      </c>
    </row>
    <row r="19" spans="1:18" ht="14.25" customHeight="1" x14ac:dyDescent="0.2">
      <c r="A19" s="4" t="s">
        <v>26</v>
      </c>
      <c r="B19" s="13">
        <v>163</v>
      </c>
      <c r="C19" s="5">
        <v>9</v>
      </c>
      <c r="D19" s="5">
        <f t="shared" si="0"/>
        <v>1467</v>
      </c>
      <c r="E19" s="5">
        <v>1925</v>
      </c>
      <c r="F19" s="5">
        <f>INT(D19*15.1/100)</f>
        <v>221</v>
      </c>
      <c r="G19" s="7">
        <f t="shared" si="2"/>
        <v>425425</v>
      </c>
      <c r="H19" s="7">
        <v>1</v>
      </c>
      <c r="I19" s="7">
        <v>2</v>
      </c>
      <c r="J19" s="7">
        <v>7000</v>
      </c>
      <c r="K19" s="7">
        <v>5</v>
      </c>
      <c r="L19" s="7">
        <f t="shared" si="3"/>
        <v>70000</v>
      </c>
      <c r="M19" s="13">
        <v>12</v>
      </c>
      <c r="N19" s="5">
        <v>5</v>
      </c>
      <c r="O19" s="5">
        <v>7000</v>
      </c>
      <c r="P19" s="7">
        <f t="shared" si="4"/>
        <v>420000</v>
      </c>
      <c r="Q19" s="6">
        <f t="shared" si="5"/>
        <v>915425</v>
      </c>
    </row>
    <row r="20" spans="1:18" x14ac:dyDescent="0.2">
      <c r="A20" s="19" t="s">
        <v>0</v>
      </c>
      <c r="B20" s="14">
        <f>SUM(B7:B19)</f>
        <v>1594</v>
      </c>
      <c r="C20" s="14">
        <v>9</v>
      </c>
      <c r="D20" s="14">
        <f>SUM(D7:D19)</f>
        <v>14346</v>
      </c>
      <c r="E20" s="12">
        <v>1925</v>
      </c>
      <c r="F20" s="14">
        <f t="shared" ref="F20:Q20" si="6">SUM(F7:F19)</f>
        <v>2151</v>
      </c>
      <c r="G20" s="14">
        <f t="shared" si="6"/>
        <v>4140675</v>
      </c>
      <c r="H20" s="14">
        <f t="shared" si="6"/>
        <v>13</v>
      </c>
      <c r="I20" s="14">
        <v>2</v>
      </c>
      <c r="J20" s="6">
        <v>7000</v>
      </c>
      <c r="K20" s="6">
        <v>5</v>
      </c>
      <c r="L20" s="14">
        <f t="shared" si="6"/>
        <v>910000</v>
      </c>
      <c r="M20" s="14">
        <f>SUM(M7:M19)</f>
        <v>104</v>
      </c>
      <c r="N20" s="14">
        <v>5</v>
      </c>
      <c r="O20" s="5">
        <v>7000</v>
      </c>
      <c r="P20" s="6">
        <f>M20*N20*O20</f>
        <v>3640000</v>
      </c>
      <c r="Q20" s="14">
        <f t="shared" si="6"/>
        <v>8690675</v>
      </c>
      <c r="R20" s="2"/>
    </row>
    <row r="21" spans="1:18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1:18" x14ac:dyDescent="0.2">
      <c r="A22" s="11" t="s">
        <v>30</v>
      </c>
      <c r="B22" s="12">
        <v>1594</v>
      </c>
      <c r="C22" s="12">
        <v>9</v>
      </c>
      <c r="D22" s="12">
        <f>INT(B22*C22)</f>
        <v>14346</v>
      </c>
      <c r="E22" s="12">
        <v>1925</v>
      </c>
      <c r="F22" s="12">
        <v>2151</v>
      </c>
      <c r="G22" s="6">
        <f t="shared" ref="G22" si="7">F22*E22</f>
        <v>4140675</v>
      </c>
      <c r="H22" s="6">
        <v>13</v>
      </c>
      <c r="I22" s="6">
        <v>2</v>
      </c>
      <c r="J22" s="6">
        <v>7000</v>
      </c>
      <c r="K22" s="6">
        <v>5</v>
      </c>
      <c r="L22" s="6">
        <v>910000</v>
      </c>
      <c r="M22" s="12">
        <v>104</v>
      </c>
      <c r="N22" s="12">
        <v>5</v>
      </c>
      <c r="O22" s="12">
        <v>7000</v>
      </c>
      <c r="P22" s="6">
        <v>3640000</v>
      </c>
      <c r="Q22" s="6">
        <f>+L22+G22+P22</f>
        <v>8690675</v>
      </c>
    </row>
    <row r="23" spans="1:18" x14ac:dyDescent="0.2">
      <c r="B23" s="3"/>
      <c r="C23" s="3"/>
      <c r="D23" s="3"/>
      <c r="E23" s="3"/>
      <c r="F23" s="3"/>
      <c r="G23" s="3"/>
    </row>
    <row r="25" spans="1:18" x14ac:dyDescent="0.2">
      <c r="A25" s="23" t="s">
        <v>27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9"/>
    </row>
  </sheetData>
  <mergeCells count="7">
    <mergeCell ref="A2:Q2"/>
    <mergeCell ref="A25:Q25"/>
    <mergeCell ref="A5:A6"/>
    <mergeCell ref="B5:G5"/>
    <mergeCell ref="H5:L5"/>
    <mergeCell ref="Q5:Q6"/>
    <mergeCell ref="M5:P5"/>
  </mergeCells>
  <pageMargins left="0.45" right="0.45" top="1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workbookViewId="0">
      <selection activeCell="B6" sqref="B6"/>
    </sheetView>
  </sheetViews>
  <sheetFormatPr defaultRowHeight="12.75" x14ac:dyDescent="0.2"/>
  <cols>
    <col min="1" max="1" width="17.85546875" style="1" customWidth="1"/>
    <col min="2" max="2" width="6.7109375" style="1" customWidth="1"/>
    <col min="3" max="3" width="4" style="1" customWidth="1"/>
    <col min="4" max="4" width="7.5703125" style="1" customWidth="1"/>
    <col min="5" max="6" width="6.7109375" style="1" customWidth="1"/>
    <col min="7" max="7" width="9.42578125" style="1" customWidth="1"/>
    <col min="8" max="8" width="4.85546875" style="1" customWidth="1"/>
    <col min="9" max="9" width="5.7109375" style="1" customWidth="1"/>
    <col min="10" max="10" width="6" style="1" customWidth="1"/>
    <col min="11" max="11" width="3.28515625" style="1" customWidth="1"/>
    <col min="12" max="12" width="9.5703125" style="1" customWidth="1"/>
    <col min="13" max="13" width="5.5703125" style="1" customWidth="1"/>
    <col min="14" max="14" width="4.7109375" style="1" customWidth="1"/>
    <col min="15" max="15" width="7.7109375" style="1" customWidth="1"/>
    <col min="16" max="16" width="9.5703125" style="1" customWidth="1"/>
    <col min="17" max="17" width="10.7109375" style="1" customWidth="1"/>
    <col min="18" max="18" width="1.5703125" style="1" customWidth="1"/>
    <col min="19" max="16384" width="9.140625" style="1"/>
  </cols>
  <sheetData>
    <row r="1" spans="1:17" ht="20.25" customHeight="1" x14ac:dyDescent="0.2">
      <c r="A1" s="28" t="s">
        <v>34</v>
      </c>
      <c r="B1" s="28"/>
    </row>
    <row r="2" spans="1:17" ht="24" customHeight="1" x14ac:dyDescent="0.2">
      <c r="A2" s="22" t="s">
        <v>33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12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x14ac:dyDescent="0.2">
      <c r="Q4" s="10" t="s">
        <v>36</v>
      </c>
    </row>
    <row r="5" spans="1:17" ht="32.25" customHeight="1" x14ac:dyDescent="0.2">
      <c r="A5" s="24" t="s">
        <v>2</v>
      </c>
      <c r="B5" s="25" t="s">
        <v>3</v>
      </c>
      <c r="C5" s="25"/>
      <c r="D5" s="25"/>
      <c r="E5" s="25"/>
      <c r="F5" s="25"/>
      <c r="G5" s="25"/>
      <c r="H5" s="26" t="s">
        <v>11</v>
      </c>
      <c r="I5" s="26"/>
      <c r="J5" s="26"/>
      <c r="K5" s="26"/>
      <c r="L5" s="26"/>
      <c r="M5" s="26" t="s">
        <v>32</v>
      </c>
      <c r="N5" s="26"/>
      <c r="O5" s="26"/>
      <c r="P5" s="26"/>
      <c r="Q5" s="27" t="s">
        <v>1</v>
      </c>
    </row>
    <row r="6" spans="1:17" ht="108.75" customHeight="1" x14ac:dyDescent="0.2">
      <c r="A6" s="24"/>
      <c r="B6" s="20" t="s">
        <v>4</v>
      </c>
      <c r="C6" s="20" t="s">
        <v>12</v>
      </c>
      <c r="D6" s="20" t="s">
        <v>5</v>
      </c>
      <c r="E6" s="20" t="s">
        <v>6</v>
      </c>
      <c r="F6" s="20" t="s">
        <v>13</v>
      </c>
      <c r="G6" s="19" t="s">
        <v>0</v>
      </c>
      <c r="H6" s="20" t="s">
        <v>7</v>
      </c>
      <c r="I6" s="20" t="s">
        <v>8</v>
      </c>
      <c r="J6" s="20" t="s">
        <v>9</v>
      </c>
      <c r="K6" s="20" t="s">
        <v>10</v>
      </c>
      <c r="L6" s="19" t="s">
        <v>0</v>
      </c>
      <c r="M6" s="20" t="s">
        <v>31</v>
      </c>
      <c r="N6" s="20" t="s">
        <v>10</v>
      </c>
      <c r="O6" s="20" t="s">
        <v>9</v>
      </c>
      <c r="P6" s="19" t="s">
        <v>0</v>
      </c>
      <c r="Q6" s="27"/>
    </row>
    <row r="7" spans="1:17" s="8" customFormat="1" ht="14.25" customHeight="1" x14ac:dyDescent="0.2">
      <c r="A7" s="4" t="s">
        <v>14</v>
      </c>
      <c r="B7" s="16">
        <v>210</v>
      </c>
      <c r="C7" s="5">
        <v>9</v>
      </c>
      <c r="D7" s="5">
        <f>B7*C7</f>
        <v>1890</v>
      </c>
      <c r="E7" s="5">
        <v>1925</v>
      </c>
      <c r="F7" s="5">
        <f>INT(D7*15.05/100)</f>
        <v>284</v>
      </c>
      <c r="G7" s="7">
        <f>F7*E7</f>
        <v>546700</v>
      </c>
      <c r="H7" s="7">
        <v>1</v>
      </c>
      <c r="I7" s="7">
        <v>2</v>
      </c>
      <c r="J7" s="7">
        <v>7000</v>
      </c>
      <c r="K7" s="7">
        <v>5</v>
      </c>
      <c r="L7" s="7">
        <f>I7*J7*K7</f>
        <v>70000</v>
      </c>
      <c r="M7" s="16">
        <v>11</v>
      </c>
      <c r="N7" s="5">
        <v>5</v>
      </c>
      <c r="O7" s="5">
        <v>7000</v>
      </c>
      <c r="P7" s="7">
        <f>M7*N7*O7</f>
        <v>385000</v>
      </c>
      <c r="Q7" s="6">
        <f>+L7+G7+P7</f>
        <v>1001700</v>
      </c>
    </row>
    <row r="8" spans="1:17" s="8" customFormat="1" ht="14.25" customHeight="1" x14ac:dyDescent="0.2">
      <c r="A8" s="4" t="s">
        <v>15</v>
      </c>
      <c r="B8" s="13">
        <v>69</v>
      </c>
      <c r="C8" s="5">
        <v>9</v>
      </c>
      <c r="D8" s="5">
        <f t="shared" ref="D8:D19" si="0">B8*C8</f>
        <v>621</v>
      </c>
      <c r="E8" s="5">
        <v>1925</v>
      </c>
      <c r="F8" s="5">
        <f t="shared" ref="F8:F18" si="1">INT(D8*15/100)</f>
        <v>93</v>
      </c>
      <c r="G8" s="7">
        <f t="shared" ref="G8:G19" si="2">F8*E8</f>
        <v>179025</v>
      </c>
      <c r="H8" s="7">
        <v>1</v>
      </c>
      <c r="I8" s="7">
        <v>2</v>
      </c>
      <c r="J8" s="7">
        <v>7000</v>
      </c>
      <c r="K8" s="7">
        <v>5</v>
      </c>
      <c r="L8" s="7">
        <f t="shared" ref="L8:L19" si="3">I8*J8*K8</f>
        <v>70000</v>
      </c>
      <c r="M8" s="13">
        <v>5</v>
      </c>
      <c r="N8" s="5">
        <v>5</v>
      </c>
      <c r="O8" s="5">
        <v>7000</v>
      </c>
      <c r="P8" s="7">
        <f t="shared" ref="P8:P19" si="4">M8*N8*O8</f>
        <v>175000</v>
      </c>
      <c r="Q8" s="6">
        <f t="shared" ref="Q8:Q19" si="5">+L8+G8+P8</f>
        <v>424025</v>
      </c>
    </row>
    <row r="9" spans="1:17" s="8" customFormat="1" ht="14.25" customHeight="1" x14ac:dyDescent="0.2">
      <c r="A9" s="4" t="s">
        <v>16</v>
      </c>
      <c r="B9" s="13">
        <v>184</v>
      </c>
      <c r="C9" s="5">
        <v>9</v>
      </c>
      <c r="D9" s="5">
        <f t="shared" si="0"/>
        <v>1656</v>
      </c>
      <c r="E9" s="5">
        <v>1925</v>
      </c>
      <c r="F9" s="5">
        <f>INT(D9*15.1/100)</f>
        <v>250</v>
      </c>
      <c r="G9" s="7">
        <f t="shared" si="2"/>
        <v>481250</v>
      </c>
      <c r="H9" s="7">
        <v>1</v>
      </c>
      <c r="I9" s="7">
        <v>2</v>
      </c>
      <c r="J9" s="7">
        <v>7000</v>
      </c>
      <c r="K9" s="7">
        <v>5</v>
      </c>
      <c r="L9" s="7">
        <f t="shared" si="3"/>
        <v>70000</v>
      </c>
      <c r="M9" s="13">
        <v>12</v>
      </c>
      <c r="N9" s="5">
        <v>5</v>
      </c>
      <c r="O9" s="5">
        <v>7000</v>
      </c>
      <c r="P9" s="7">
        <f t="shared" si="4"/>
        <v>420000</v>
      </c>
      <c r="Q9" s="6">
        <f t="shared" si="5"/>
        <v>971250</v>
      </c>
    </row>
    <row r="10" spans="1:17" s="8" customFormat="1" ht="14.25" customHeight="1" x14ac:dyDescent="0.2">
      <c r="A10" s="4" t="s">
        <v>17</v>
      </c>
      <c r="B10" s="13">
        <v>113</v>
      </c>
      <c r="C10" s="5">
        <v>9</v>
      </c>
      <c r="D10" s="5">
        <f t="shared" si="0"/>
        <v>1017</v>
      </c>
      <c r="E10" s="5">
        <v>1925</v>
      </c>
      <c r="F10" s="5">
        <f t="shared" si="1"/>
        <v>152</v>
      </c>
      <c r="G10" s="7">
        <f t="shared" si="2"/>
        <v>292600</v>
      </c>
      <c r="H10" s="7">
        <v>1</v>
      </c>
      <c r="I10" s="7">
        <v>2</v>
      </c>
      <c r="J10" s="7">
        <v>7000</v>
      </c>
      <c r="K10" s="7">
        <v>5</v>
      </c>
      <c r="L10" s="7">
        <f t="shared" si="3"/>
        <v>70000</v>
      </c>
      <c r="M10" s="13">
        <v>6</v>
      </c>
      <c r="N10" s="5">
        <v>5</v>
      </c>
      <c r="O10" s="5">
        <v>7000</v>
      </c>
      <c r="P10" s="7">
        <f t="shared" si="4"/>
        <v>210000</v>
      </c>
      <c r="Q10" s="6">
        <f t="shared" si="5"/>
        <v>572600</v>
      </c>
    </row>
    <row r="11" spans="1:17" s="8" customFormat="1" ht="14.25" customHeight="1" x14ac:dyDescent="0.2">
      <c r="A11" s="4" t="s">
        <v>18</v>
      </c>
      <c r="B11" s="13">
        <v>169</v>
      </c>
      <c r="C11" s="5">
        <v>9</v>
      </c>
      <c r="D11" s="5">
        <f t="shared" si="0"/>
        <v>1521</v>
      </c>
      <c r="E11" s="5">
        <v>1925</v>
      </c>
      <c r="F11" s="5">
        <f t="shared" si="1"/>
        <v>228</v>
      </c>
      <c r="G11" s="7">
        <f t="shared" si="2"/>
        <v>438900</v>
      </c>
      <c r="H11" s="7">
        <v>1</v>
      </c>
      <c r="I11" s="7">
        <v>2</v>
      </c>
      <c r="J11" s="7">
        <v>7000</v>
      </c>
      <c r="K11" s="7">
        <v>5</v>
      </c>
      <c r="L11" s="7">
        <f t="shared" si="3"/>
        <v>70000</v>
      </c>
      <c r="M11" s="13">
        <v>11</v>
      </c>
      <c r="N11" s="5">
        <v>5</v>
      </c>
      <c r="O11" s="5">
        <v>7000</v>
      </c>
      <c r="P11" s="7">
        <f t="shared" si="4"/>
        <v>385000</v>
      </c>
      <c r="Q11" s="6">
        <f t="shared" si="5"/>
        <v>893900</v>
      </c>
    </row>
    <row r="12" spans="1:17" s="8" customFormat="1" ht="14.25" customHeight="1" x14ac:dyDescent="0.2">
      <c r="A12" s="4" t="s">
        <v>19</v>
      </c>
      <c r="B12" s="13">
        <v>59</v>
      </c>
      <c r="C12" s="5">
        <v>9</v>
      </c>
      <c r="D12" s="5">
        <f t="shared" si="0"/>
        <v>531</v>
      </c>
      <c r="E12" s="5">
        <v>1925</v>
      </c>
      <c r="F12" s="5">
        <f t="shared" si="1"/>
        <v>79</v>
      </c>
      <c r="G12" s="7">
        <f t="shared" si="2"/>
        <v>152075</v>
      </c>
      <c r="H12" s="7">
        <v>1</v>
      </c>
      <c r="I12" s="7">
        <v>2</v>
      </c>
      <c r="J12" s="7">
        <v>7000</v>
      </c>
      <c r="K12" s="7">
        <v>5</v>
      </c>
      <c r="L12" s="7">
        <f t="shared" si="3"/>
        <v>70000</v>
      </c>
      <c r="M12" s="13">
        <v>5</v>
      </c>
      <c r="N12" s="5">
        <v>5</v>
      </c>
      <c r="O12" s="5">
        <v>7000</v>
      </c>
      <c r="P12" s="7">
        <f t="shared" si="4"/>
        <v>175000</v>
      </c>
      <c r="Q12" s="6">
        <f t="shared" si="5"/>
        <v>397075</v>
      </c>
    </row>
    <row r="13" spans="1:17" s="8" customFormat="1" ht="14.25" customHeight="1" x14ac:dyDescent="0.2">
      <c r="A13" s="4" t="s">
        <v>20</v>
      </c>
      <c r="B13" s="13">
        <v>119</v>
      </c>
      <c r="C13" s="5">
        <v>9</v>
      </c>
      <c r="D13" s="5">
        <f t="shared" si="0"/>
        <v>1071</v>
      </c>
      <c r="E13" s="5">
        <v>1925</v>
      </c>
      <c r="F13" s="5">
        <f t="shared" si="1"/>
        <v>160</v>
      </c>
      <c r="G13" s="7">
        <f t="shared" si="2"/>
        <v>308000</v>
      </c>
      <c r="H13" s="7">
        <v>1</v>
      </c>
      <c r="I13" s="7">
        <v>2</v>
      </c>
      <c r="J13" s="7">
        <v>7000</v>
      </c>
      <c r="K13" s="7">
        <v>5</v>
      </c>
      <c r="L13" s="7">
        <f t="shared" si="3"/>
        <v>70000</v>
      </c>
      <c r="M13" s="13">
        <v>8</v>
      </c>
      <c r="N13" s="5">
        <v>5</v>
      </c>
      <c r="O13" s="5">
        <v>7000</v>
      </c>
      <c r="P13" s="7">
        <f t="shared" si="4"/>
        <v>280000</v>
      </c>
      <c r="Q13" s="6">
        <f t="shared" si="5"/>
        <v>658000</v>
      </c>
    </row>
    <row r="14" spans="1:17" s="8" customFormat="1" ht="14.25" customHeight="1" x14ac:dyDescent="0.2">
      <c r="A14" s="4" t="s">
        <v>21</v>
      </c>
      <c r="B14" s="13">
        <v>123</v>
      </c>
      <c r="C14" s="5">
        <v>9</v>
      </c>
      <c r="D14" s="5">
        <f t="shared" si="0"/>
        <v>1107</v>
      </c>
      <c r="E14" s="5">
        <v>1925</v>
      </c>
      <c r="F14" s="5">
        <f t="shared" si="1"/>
        <v>166</v>
      </c>
      <c r="G14" s="7">
        <f t="shared" si="2"/>
        <v>319550</v>
      </c>
      <c r="H14" s="7">
        <v>1</v>
      </c>
      <c r="I14" s="7">
        <v>2</v>
      </c>
      <c r="J14" s="7">
        <v>7000</v>
      </c>
      <c r="K14" s="7">
        <v>5</v>
      </c>
      <c r="L14" s="7">
        <f t="shared" si="3"/>
        <v>70000</v>
      </c>
      <c r="M14" s="13">
        <v>8</v>
      </c>
      <c r="N14" s="5">
        <v>5</v>
      </c>
      <c r="O14" s="5">
        <v>7000</v>
      </c>
      <c r="P14" s="7">
        <f t="shared" si="4"/>
        <v>280000</v>
      </c>
      <c r="Q14" s="6">
        <f t="shared" si="5"/>
        <v>669550</v>
      </c>
    </row>
    <row r="15" spans="1:17" s="8" customFormat="1" ht="14.25" customHeight="1" x14ac:dyDescent="0.2">
      <c r="A15" s="4" t="s">
        <v>22</v>
      </c>
      <c r="B15" s="13">
        <v>137</v>
      </c>
      <c r="C15" s="5">
        <v>9</v>
      </c>
      <c r="D15" s="5">
        <f t="shared" si="0"/>
        <v>1233</v>
      </c>
      <c r="E15" s="5">
        <v>1925</v>
      </c>
      <c r="F15" s="5">
        <f t="shared" si="1"/>
        <v>184</v>
      </c>
      <c r="G15" s="7">
        <f t="shared" si="2"/>
        <v>354200</v>
      </c>
      <c r="H15" s="7">
        <v>1</v>
      </c>
      <c r="I15" s="7">
        <v>2</v>
      </c>
      <c r="J15" s="7">
        <v>7000</v>
      </c>
      <c r="K15" s="7">
        <v>5</v>
      </c>
      <c r="L15" s="7">
        <f t="shared" si="3"/>
        <v>70000</v>
      </c>
      <c r="M15" s="13">
        <v>8</v>
      </c>
      <c r="N15" s="5">
        <v>5</v>
      </c>
      <c r="O15" s="5">
        <v>7000</v>
      </c>
      <c r="P15" s="7">
        <f t="shared" si="4"/>
        <v>280000</v>
      </c>
      <c r="Q15" s="6">
        <f t="shared" si="5"/>
        <v>704200</v>
      </c>
    </row>
    <row r="16" spans="1:17" s="8" customFormat="1" ht="14.25" customHeight="1" x14ac:dyDescent="0.2">
      <c r="A16" s="4" t="s">
        <v>23</v>
      </c>
      <c r="B16" s="13">
        <v>72</v>
      </c>
      <c r="C16" s="5">
        <v>9</v>
      </c>
      <c r="D16" s="5">
        <f t="shared" si="0"/>
        <v>648</v>
      </c>
      <c r="E16" s="5">
        <v>1925</v>
      </c>
      <c r="F16" s="5">
        <f t="shared" si="1"/>
        <v>97</v>
      </c>
      <c r="G16" s="7">
        <f t="shared" si="2"/>
        <v>186725</v>
      </c>
      <c r="H16" s="7">
        <v>1</v>
      </c>
      <c r="I16" s="7">
        <v>2</v>
      </c>
      <c r="J16" s="7">
        <v>7000</v>
      </c>
      <c r="K16" s="7">
        <v>5</v>
      </c>
      <c r="L16" s="7">
        <f t="shared" si="3"/>
        <v>70000</v>
      </c>
      <c r="M16" s="13">
        <v>5</v>
      </c>
      <c r="N16" s="5">
        <v>5</v>
      </c>
      <c r="O16" s="5">
        <v>7000</v>
      </c>
      <c r="P16" s="7">
        <f t="shared" si="4"/>
        <v>175000</v>
      </c>
      <c r="Q16" s="6">
        <f t="shared" si="5"/>
        <v>431725</v>
      </c>
    </row>
    <row r="17" spans="1:18" ht="14.25" customHeight="1" x14ac:dyDescent="0.2">
      <c r="A17" s="4" t="s">
        <v>24</v>
      </c>
      <c r="B17" s="13">
        <v>113</v>
      </c>
      <c r="C17" s="5">
        <v>9</v>
      </c>
      <c r="D17" s="5">
        <f t="shared" si="0"/>
        <v>1017</v>
      </c>
      <c r="E17" s="5">
        <v>1925</v>
      </c>
      <c r="F17" s="5">
        <f t="shared" si="1"/>
        <v>152</v>
      </c>
      <c r="G17" s="7">
        <f t="shared" si="2"/>
        <v>292600</v>
      </c>
      <c r="H17" s="7">
        <v>1</v>
      </c>
      <c r="I17" s="7">
        <v>2</v>
      </c>
      <c r="J17" s="7">
        <v>7000</v>
      </c>
      <c r="K17" s="7">
        <v>5</v>
      </c>
      <c r="L17" s="7">
        <f t="shared" si="3"/>
        <v>70000</v>
      </c>
      <c r="M17" s="13">
        <v>8</v>
      </c>
      <c r="N17" s="5">
        <v>5</v>
      </c>
      <c r="O17" s="5">
        <v>7000</v>
      </c>
      <c r="P17" s="7">
        <f t="shared" si="4"/>
        <v>280000</v>
      </c>
      <c r="Q17" s="6">
        <f t="shared" si="5"/>
        <v>642600</v>
      </c>
    </row>
    <row r="18" spans="1:18" ht="14.25" customHeight="1" x14ac:dyDescent="0.2">
      <c r="A18" s="4" t="s">
        <v>25</v>
      </c>
      <c r="B18" s="13">
        <v>63</v>
      </c>
      <c r="C18" s="5">
        <v>9</v>
      </c>
      <c r="D18" s="5">
        <f t="shared" si="0"/>
        <v>567</v>
      </c>
      <c r="E18" s="5">
        <v>1925</v>
      </c>
      <c r="F18" s="5">
        <f t="shared" si="1"/>
        <v>85</v>
      </c>
      <c r="G18" s="7">
        <f t="shared" si="2"/>
        <v>163625</v>
      </c>
      <c r="H18" s="7">
        <v>1</v>
      </c>
      <c r="I18" s="7">
        <v>2</v>
      </c>
      <c r="J18" s="7">
        <v>7000</v>
      </c>
      <c r="K18" s="7">
        <v>5</v>
      </c>
      <c r="L18" s="7">
        <f t="shared" si="3"/>
        <v>70000</v>
      </c>
      <c r="M18" s="13">
        <v>5</v>
      </c>
      <c r="N18" s="5">
        <v>5</v>
      </c>
      <c r="O18" s="5">
        <v>7000</v>
      </c>
      <c r="P18" s="7">
        <f t="shared" si="4"/>
        <v>175000</v>
      </c>
      <c r="Q18" s="6">
        <f t="shared" si="5"/>
        <v>408625</v>
      </c>
    </row>
    <row r="19" spans="1:18" ht="14.25" customHeight="1" x14ac:dyDescent="0.2">
      <c r="A19" s="4" t="s">
        <v>26</v>
      </c>
      <c r="B19" s="13">
        <v>163</v>
      </c>
      <c r="C19" s="5">
        <v>9</v>
      </c>
      <c r="D19" s="5">
        <f t="shared" si="0"/>
        <v>1467</v>
      </c>
      <c r="E19" s="5">
        <v>1925</v>
      </c>
      <c r="F19" s="5">
        <f>INT(D19*15.1/100)</f>
        <v>221</v>
      </c>
      <c r="G19" s="7">
        <f t="shared" si="2"/>
        <v>425425</v>
      </c>
      <c r="H19" s="7">
        <v>1</v>
      </c>
      <c r="I19" s="7">
        <v>2</v>
      </c>
      <c r="J19" s="7">
        <v>7000</v>
      </c>
      <c r="K19" s="7">
        <v>5</v>
      </c>
      <c r="L19" s="7">
        <f t="shared" si="3"/>
        <v>70000</v>
      </c>
      <c r="M19" s="13">
        <v>12</v>
      </c>
      <c r="N19" s="5">
        <v>5</v>
      </c>
      <c r="O19" s="5">
        <v>7000</v>
      </c>
      <c r="P19" s="7">
        <f t="shared" si="4"/>
        <v>420000</v>
      </c>
      <c r="Q19" s="6">
        <f t="shared" si="5"/>
        <v>915425</v>
      </c>
    </row>
    <row r="20" spans="1:18" x14ac:dyDescent="0.2">
      <c r="A20" s="19" t="s">
        <v>0</v>
      </c>
      <c r="B20" s="14">
        <f>SUM(B7:B19)</f>
        <v>1594</v>
      </c>
      <c r="C20" s="14">
        <v>9</v>
      </c>
      <c r="D20" s="14">
        <f>SUM(D7:D19)</f>
        <v>14346</v>
      </c>
      <c r="E20" s="12">
        <v>1925</v>
      </c>
      <c r="F20" s="14">
        <f t="shared" ref="F20:Q20" si="6">SUM(F7:F19)</f>
        <v>2151</v>
      </c>
      <c r="G20" s="14">
        <f t="shared" si="6"/>
        <v>4140675</v>
      </c>
      <c r="H20" s="14">
        <f t="shared" si="6"/>
        <v>13</v>
      </c>
      <c r="I20" s="14">
        <v>2</v>
      </c>
      <c r="J20" s="6">
        <v>7000</v>
      </c>
      <c r="K20" s="6">
        <v>5</v>
      </c>
      <c r="L20" s="14">
        <f>SUM(L7:L19)</f>
        <v>910000</v>
      </c>
      <c r="M20" s="14">
        <f>SUM(M7:M19)</f>
        <v>104</v>
      </c>
      <c r="N20" s="14">
        <v>5</v>
      </c>
      <c r="O20" s="5">
        <v>7000</v>
      </c>
      <c r="P20" s="6">
        <f>M20*N20*O20</f>
        <v>3640000</v>
      </c>
      <c r="Q20" s="14">
        <f t="shared" si="6"/>
        <v>8690675</v>
      </c>
      <c r="R20" s="2"/>
    </row>
    <row r="21" spans="1:18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1:18" x14ac:dyDescent="0.2">
      <c r="A22" s="11" t="s">
        <v>30</v>
      </c>
      <c r="B22" s="12">
        <v>1594</v>
      </c>
      <c r="C22" s="12">
        <v>9</v>
      </c>
      <c r="D22" s="12">
        <f>INT(B22*C22)</f>
        <v>14346</v>
      </c>
      <c r="E22" s="12">
        <v>1925</v>
      </c>
      <c r="F22" s="12">
        <v>2151</v>
      </c>
      <c r="G22" s="6">
        <f t="shared" ref="G22" si="7">F22*E22</f>
        <v>4140675</v>
      </c>
      <c r="H22" s="6">
        <v>13</v>
      </c>
      <c r="I22" s="6">
        <v>2</v>
      </c>
      <c r="J22" s="6">
        <v>7000</v>
      </c>
      <c r="K22" s="6">
        <v>5</v>
      </c>
      <c r="L22" s="6">
        <v>910000</v>
      </c>
      <c r="M22" s="12">
        <v>104</v>
      </c>
      <c r="N22" s="12">
        <v>5</v>
      </c>
      <c r="O22" s="12">
        <v>7000</v>
      </c>
      <c r="P22" s="6">
        <v>3640000</v>
      </c>
      <c r="Q22" s="6">
        <f>+L22+G22+P22</f>
        <v>8690675</v>
      </c>
    </row>
    <row r="23" spans="1:18" x14ac:dyDescent="0.2">
      <c r="B23" s="3"/>
      <c r="C23" s="3"/>
      <c r="D23" s="3"/>
      <c r="E23" s="3"/>
      <c r="F23" s="3"/>
      <c r="G23" s="3"/>
    </row>
    <row r="25" spans="1:18" x14ac:dyDescent="0.2">
      <c r="A25" s="23" t="s">
        <v>35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9"/>
    </row>
    <row r="27" spans="1:18" x14ac:dyDescent="0.2">
      <c r="A27" s="23" t="s">
        <v>27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</sheetData>
  <mergeCells count="9">
    <mergeCell ref="A25:Q25"/>
    <mergeCell ref="A27:Q27"/>
    <mergeCell ref="A1:B1"/>
    <mergeCell ref="A2:Q2"/>
    <mergeCell ref="A5:A6"/>
    <mergeCell ref="B5:G5"/>
    <mergeCell ref="H5:L5"/>
    <mergeCell ref="M5:P5"/>
    <mergeCell ref="Q5:Q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sum.zardal.MID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Enkh-amgalan_R</dc:creator>
  <cp:lastModifiedBy>Azjargal_Ts</cp:lastModifiedBy>
  <cp:lastPrinted>2017-05-29T03:34:17Z</cp:lastPrinted>
  <dcterms:created xsi:type="dcterms:W3CDTF">2016-06-07T03:26:01Z</dcterms:created>
  <dcterms:modified xsi:type="dcterms:W3CDTF">2017-05-29T03:34:57Z</dcterms:modified>
</cp:coreProperties>
</file>