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zjargal_ts.NSO\Documents\Downloads\"/>
    </mc:Choice>
  </mc:AlternateContent>
  <bookViews>
    <workbookView xWindow="0" yWindow="0" windowWidth="28800" windowHeight="114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20" i="1" l="1"/>
  <c r="K19" i="1" l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20" i="1" s="1"/>
  <c r="O20" i="1"/>
  <c r="O19" i="1"/>
  <c r="O16" i="1"/>
  <c r="O15" i="1"/>
  <c r="O13" i="1"/>
  <c r="O12" i="1"/>
  <c r="O10" i="1"/>
  <c r="O8" i="1"/>
  <c r="O7" i="1"/>
  <c r="O5" i="1"/>
  <c r="N19" i="1" l="1"/>
  <c r="M19" i="1"/>
  <c r="M20" i="1" s="1"/>
  <c r="N18" i="1"/>
  <c r="N16" i="1"/>
  <c r="N15" i="1"/>
  <c r="N13" i="1"/>
  <c r="N12" i="1"/>
  <c r="N10" i="1"/>
  <c r="N9" i="1"/>
  <c r="N8" i="1"/>
  <c r="N7" i="1"/>
  <c r="N6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  <c r="Z6" i="1"/>
  <c r="Z5" i="1"/>
  <c r="Z4" i="1"/>
  <c r="P20" i="1" l="1"/>
  <c r="L20" i="1"/>
  <c r="N20" i="1"/>
  <c r="J20" i="1" l="1"/>
  <c r="Z20" i="1" l="1"/>
  <c r="Y20" i="1"/>
  <c r="X20" i="1"/>
  <c r="W20" i="1"/>
  <c r="V20" i="1"/>
  <c r="U20" i="1"/>
  <c r="T20" i="1"/>
  <c r="S20" i="1"/>
  <c r="R20" i="1"/>
  <c r="Q20" i="1"/>
  <c r="I20" i="1"/>
  <c r="H20" i="1"/>
  <c r="G20" i="1"/>
  <c r="F20" i="1"/>
  <c r="E20" i="1"/>
  <c r="D20" i="1"/>
  <c r="C20" i="1"/>
  <c r="B20" i="1"/>
</calcChain>
</file>

<file path=xl/sharedStrings.xml><?xml version="1.0" encoding="utf-8"?>
<sst xmlns="http://schemas.openxmlformats.org/spreadsheetml/2006/main" count="40" uniqueCount="23">
  <si>
    <t>БАНКНЫ ҮНДСЭН  ҮЗҮҮЛЭЛТ</t>
  </si>
  <si>
    <t>Сумын нэр</t>
  </si>
  <si>
    <t>Иргэдийн хадгаламж</t>
  </si>
  <si>
    <t>Зээлийн өрийн үлдэгдэл</t>
  </si>
  <si>
    <t>Асгат</t>
  </si>
  <si>
    <t>Баяндэлгэр</t>
  </si>
  <si>
    <t>Дарьганга</t>
  </si>
  <si>
    <t>Мөнххаан</t>
  </si>
  <si>
    <t xml:space="preserve">Наран </t>
  </si>
  <si>
    <t>Онгон</t>
  </si>
  <si>
    <t>Сүхбаатар</t>
  </si>
  <si>
    <t>Түвшинширээ</t>
  </si>
  <si>
    <t>Түмэнцогт</t>
  </si>
  <si>
    <t>Уулбаян</t>
  </si>
  <si>
    <t>Халзан</t>
  </si>
  <si>
    <t>Эрдэнэцагаан</t>
  </si>
  <si>
    <t>Баруун-Урт</t>
  </si>
  <si>
    <t>Төмөртэй</t>
  </si>
  <si>
    <t>Бичигт</t>
  </si>
  <si>
    <t>Салбар</t>
  </si>
  <si>
    <t>Нийт Дүн</t>
  </si>
  <si>
    <t>үүнээс: хугацаа хэтэрсэн чанаргүй зээл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</si>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</sst>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#\ ##0.0"/>
    <numFmt numFmtId="165" formatCode="#\ ##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165" fontId="1" fillId="2" borderId="0" xfId="0" applyNumberFormat="1" applyFont="1" applyFill="1" applyAlignment="1">
      <alignment horizontal="right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Alignment="1"/>
    <xf numFmtId="0" fontId="1" fillId="2" borderId="0" xfId="0" applyFont="1" applyFill="1" applyBorder="1" applyAlignment="1"/>
    <xf numFmtId="164" fontId="1" fillId="2" borderId="0" xfId="0" applyNumberFormat="1" applyFont="1" applyFill="1" applyAlignment="1"/>
    <xf numFmtId="165" fontId="1" fillId="2" borderId="0" xfId="0" applyNumberFormat="1" applyFont="1" applyFill="1" applyAlignment="1"/>
    <xf numFmtId="164" fontId="1" fillId="2" borderId="0" xfId="0" applyNumberFormat="1" applyFont="1" applyFill="1" applyBorder="1" applyAlignment="1"/>
    <xf numFmtId="0" fontId="1" fillId="2" borderId="8" xfId="0" applyFont="1" applyFill="1" applyBorder="1" applyAlignment="1"/>
    <xf numFmtId="164" fontId="1" fillId="2" borderId="8" xfId="0" applyNumberFormat="1" applyFont="1" applyFill="1" applyBorder="1" applyAlignment="1"/>
    <xf numFmtId="165" fontId="1" fillId="2" borderId="8" xfId="0" applyNumberFormat="1" applyFont="1" applyFill="1" applyBorder="1" applyAlignment="1"/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tabSelected="1" workbookViewId="0">
      <selection activeCell="N10" sqref="N10"/>
    </sheetView>
  </sheetViews>
  <sheetFormatPr defaultRowHeight="27" customHeight="1" x14ac:dyDescent="0.2"/>
  <cols>
    <col min="1" max="1" width="15.28515625" style="7" customWidth="1"/>
    <col min="2" max="12" width="8.7109375" style="7" customWidth="1"/>
    <col min="13" max="16" width="9.5703125" style="7" customWidth="1"/>
    <col min="17" max="25" width="8.7109375" style="7" customWidth="1"/>
    <col min="26" max="27" width="10" style="7" customWidth="1"/>
    <col min="28" max="16384" width="9.140625" style="7"/>
  </cols>
  <sheetData>
    <row r="1" spans="1:27" ht="27" customHeight="1" x14ac:dyDescent="0.2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7" ht="27" customHeight="1" x14ac:dyDescent="0.2">
      <c r="A2" s="17" t="s">
        <v>1</v>
      </c>
      <c r="B2" s="19" t="s">
        <v>2</v>
      </c>
      <c r="C2" s="20"/>
      <c r="D2" s="20"/>
      <c r="E2" s="20"/>
      <c r="F2" s="20"/>
      <c r="G2" s="20"/>
      <c r="H2" s="20"/>
      <c r="I2" s="20"/>
      <c r="J2" s="20"/>
      <c r="K2" s="20"/>
      <c r="L2" s="21"/>
      <c r="M2" s="24" t="s">
        <v>21</v>
      </c>
      <c r="N2" s="25"/>
      <c r="O2" s="25"/>
      <c r="P2" s="26"/>
      <c r="Q2" s="22" t="s">
        <v>3</v>
      </c>
      <c r="R2" s="23"/>
      <c r="S2" s="23"/>
      <c r="T2" s="23"/>
      <c r="U2" s="23"/>
      <c r="V2" s="23"/>
      <c r="W2" s="23"/>
      <c r="X2" s="23"/>
      <c r="Y2" s="23"/>
      <c r="Z2" s="23"/>
      <c r="AA2" s="27"/>
    </row>
    <row r="3" spans="1:27" ht="27" customHeight="1" x14ac:dyDescent="0.2">
      <c r="A3" s="18"/>
      <c r="B3" s="3">
        <v>2008</v>
      </c>
      <c r="C3" s="4">
        <v>2009</v>
      </c>
      <c r="D3" s="5">
        <v>2010</v>
      </c>
      <c r="E3" s="2">
        <v>2011</v>
      </c>
      <c r="F3" s="2">
        <v>2012</v>
      </c>
      <c r="G3" s="2">
        <v>2013</v>
      </c>
      <c r="H3" s="2">
        <v>2014</v>
      </c>
      <c r="I3" s="2">
        <v>2015</v>
      </c>
      <c r="J3" s="3">
        <v>2016</v>
      </c>
      <c r="K3" s="2">
        <v>2017</v>
      </c>
      <c r="L3" s="2">
        <v>2018</v>
      </c>
      <c r="M3" s="2">
        <v>2015</v>
      </c>
      <c r="N3" s="3">
        <v>2016</v>
      </c>
      <c r="O3" s="2">
        <v>2017</v>
      </c>
      <c r="P3" s="2">
        <v>2018</v>
      </c>
      <c r="Q3" s="2">
        <v>2008</v>
      </c>
      <c r="R3" s="5">
        <v>2009</v>
      </c>
      <c r="S3" s="2">
        <v>2010</v>
      </c>
      <c r="T3" s="2">
        <v>2011</v>
      </c>
      <c r="U3" s="2">
        <v>2012</v>
      </c>
      <c r="V3" s="2">
        <v>2013</v>
      </c>
      <c r="W3" s="2">
        <v>2014</v>
      </c>
      <c r="X3" s="2">
        <v>2015</v>
      </c>
      <c r="Y3" s="2">
        <v>2016</v>
      </c>
      <c r="Z3" s="6">
        <v>2017</v>
      </c>
      <c r="AA3" s="15">
        <v>2018</v>
      </c>
    </row>
    <row r="4" spans="1:27" ht="18.75" customHeight="1" x14ac:dyDescent="0.2">
      <c r="A4" s="7" t="s">
        <v>4</v>
      </c>
      <c r="B4" s="7">
        <v>227</v>
      </c>
      <c r="C4" s="7">
        <v>238.6</v>
      </c>
      <c r="D4" s="9">
        <v>337.8</v>
      </c>
      <c r="E4" s="9">
        <v>585.6</v>
      </c>
      <c r="F4" s="9">
        <v>847.9</v>
      </c>
      <c r="G4" s="9">
        <v>963</v>
      </c>
      <c r="H4" s="9">
        <v>1117.4000000000001</v>
      </c>
      <c r="I4" s="9">
        <v>1197.2</v>
      </c>
      <c r="J4" s="9">
        <v>1227.0999999999999</v>
      </c>
      <c r="K4" s="1">
        <f>660.6+1094.4</f>
        <v>1755</v>
      </c>
      <c r="L4" s="1">
        <v>1942.4</v>
      </c>
      <c r="M4" s="1" t="s">
        <v>22</v>
      </c>
      <c r="N4" s="1" t="s">
        <v>22</v>
      </c>
      <c r="O4" s="1" t="s">
        <v>22</v>
      </c>
      <c r="P4" s="1" t="s">
        <v>22</v>
      </c>
      <c r="Q4" s="9">
        <v>386.9</v>
      </c>
      <c r="R4" s="9">
        <v>205.7</v>
      </c>
      <c r="S4" s="9">
        <v>237.5</v>
      </c>
      <c r="T4" s="9">
        <v>532.4</v>
      </c>
      <c r="U4" s="9">
        <v>530.29999999999995</v>
      </c>
      <c r="V4" s="9">
        <v>831.7</v>
      </c>
      <c r="W4" s="9">
        <v>1311.6</v>
      </c>
      <c r="X4" s="9">
        <v>1635.8</v>
      </c>
      <c r="Y4" s="9">
        <v>1616.9</v>
      </c>
      <c r="Z4" s="1">
        <f>779.1+1211.5</f>
        <v>1990.6</v>
      </c>
      <c r="AA4" s="7">
        <v>2452.8000000000002</v>
      </c>
    </row>
    <row r="5" spans="1:27" ht="12.75" customHeight="1" x14ac:dyDescent="0.2">
      <c r="A5" s="7" t="s">
        <v>5</v>
      </c>
      <c r="B5" s="7">
        <v>376.1</v>
      </c>
      <c r="C5" s="7">
        <v>532.20000000000005</v>
      </c>
      <c r="D5" s="9">
        <v>941.9</v>
      </c>
      <c r="E5" s="9">
        <v>1282.5</v>
      </c>
      <c r="F5" s="9">
        <v>2126.4</v>
      </c>
      <c r="G5" s="9">
        <v>2314.6</v>
      </c>
      <c r="H5" s="9">
        <v>2477.9</v>
      </c>
      <c r="I5" s="9">
        <v>2351.1</v>
      </c>
      <c r="J5" s="9">
        <v>1877.7</v>
      </c>
      <c r="K5" s="10">
        <f>1476.2+1826.7</f>
        <v>3302.9</v>
      </c>
      <c r="L5" s="10">
        <v>7177.1</v>
      </c>
      <c r="M5" s="10">
        <v>2.1</v>
      </c>
      <c r="N5" s="10">
        <v>1.8</v>
      </c>
      <c r="O5" s="10">
        <f>7.6</f>
        <v>7.6</v>
      </c>
      <c r="P5" s="10">
        <v>10</v>
      </c>
      <c r="Q5" s="9">
        <v>457</v>
      </c>
      <c r="R5" s="9">
        <v>360.9</v>
      </c>
      <c r="S5" s="9">
        <v>506.5</v>
      </c>
      <c r="T5" s="9">
        <v>1084.0999999999999</v>
      </c>
      <c r="U5" s="9">
        <v>1511.8</v>
      </c>
      <c r="V5" s="9">
        <v>2643.3</v>
      </c>
      <c r="W5" s="9">
        <v>3649.3</v>
      </c>
      <c r="X5" s="9">
        <v>4353.8999999999996</v>
      </c>
      <c r="Y5" s="9">
        <v>4937.7</v>
      </c>
      <c r="Z5" s="10">
        <f>3843.9+2077.7</f>
        <v>5921.6</v>
      </c>
      <c r="AA5" s="7">
        <v>7387.4</v>
      </c>
    </row>
    <row r="6" spans="1:27" ht="12.75" customHeight="1" x14ac:dyDescent="0.2">
      <c r="A6" s="7" t="s">
        <v>6</v>
      </c>
      <c r="B6" s="7">
        <v>335.6</v>
      </c>
      <c r="C6" s="7">
        <v>463.1</v>
      </c>
      <c r="D6" s="9">
        <v>693.7</v>
      </c>
      <c r="E6" s="9">
        <v>1067.7</v>
      </c>
      <c r="F6" s="9">
        <v>1437.1</v>
      </c>
      <c r="G6" s="9">
        <v>1906.9</v>
      </c>
      <c r="H6" s="9">
        <v>2120.3000000000002</v>
      </c>
      <c r="I6" s="9">
        <v>2087.4</v>
      </c>
      <c r="J6" s="9">
        <v>1320.3</v>
      </c>
      <c r="K6" s="1">
        <f>1658.9+957.8</f>
        <v>2616.6999999999998</v>
      </c>
      <c r="L6" s="1">
        <v>3435</v>
      </c>
      <c r="M6" s="1">
        <v>5.9</v>
      </c>
      <c r="N6" s="1">
        <f>5</f>
        <v>5</v>
      </c>
      <c r="O6" s="1" t="s">
        <v>22</v>
      </c>
      <c r="P6" s="1" t="s">
        <v>22</v>
      </c>
      <c r="Q6" s="9">
        <v>222.5</v>
      </c>
      <c r="R6" s="9">
        <v>230.7</v>
      </c>
      <c r="S6" s="9">
        <v>401.9</v>
      </c>
      <c r="T6" s="9">
        <v>841.5</v>
      </c>
      <c r="U6" s="9">
        <v>976.4</v>
      </c>
      <c r="V6" s="9">
        <v>1501.5</v>
      </c>
      <c r="W6" s="9">
        <v>2079.1999999999998</v>
      </c>
      <c r="X6" s="9">
        <v>2282</v>
      </c>
      <c r="Y6" s="9">
        <v>2454.6</v>
      </c>
      <c r="Z6" s="1">
        <f>2178+995</f>
        <v>3173</v>
      </c>
      <c r="AA6" s="7">
        <v>3714.8</v>
      </c>
    </row>
    <row r="7" spans="1:27" ht="18.75" customHeight="1" x14ac:dyDescent="0.2">
      <c r="A7" s="7" t="s">
        <v>7</v>
      </c>
      <c r="B7" s="7">
        <v>299</v>
      </c>
      <c r="C7" s="7">
        <v>350.5</v>
      </c>
      <c r="D7" s="9">
        <v>578.70000000000005</v>
      </c>
      <c r="E7" s="9">
        <v>868.9</v>
      </c>
      <c r="F7" s="9">
        <v>1439.6</v>
      </c>
      <c r="G7" s="9">
        <v>1702.3</v>
      </c>
      <c r="H7" s="9">
        <v>1662.4</v>
      </c>
      <c r="I7" s="9">
        <v>1656.4</v>
      </c>
      <c r="J7" s="9">
        <v>1655</v>
      </c>
      <c r="K7" s="10">
        <f>1129.3+1348.1</f>
        <v>2477.3999999999996</v>
      </c>
      <c r="L7" s="10">
        <v>3101.9</v>
      </c>
      <c r="M7" s="10">
        <v>6.6</v>
      </c>
      <c r="N7" s="10">
        <f>23.9+2.2</f>
        <v>26.099999999999998</v>
      </c>
      <c r="O7" s="10">
        <f>33.6+1.2</f>
        <v>34.800000000000004</v>
      </c>
      <c r="P7" s="10">
        <v>17.7</v>
      </c>
      <c r="Q7" s="9">
        <v>709.8</v>
      </c>
      <c r="R7" s="9">
        <v>682.6</v>
      </c>
      <c r="S7" s="9">
        <v>809.8</v>
      </c>
      <c r="T7" s="9">
        <v>1415.4</v>
      </c>
      <c r="U7" s="9">
        <v>1964</v>
      </c>
      <c r="V7" s="9">
        <v>3334.9</v>
      </c>
      <c r="W7" s="9">
        <v>4382.8999999999996</v>
      </c>
      <c r="X7" s="9">
        <v>4753.8</v>
      </c>
      <c r="Y7" s="9">
        <v>4846</v>
      </c>
      <c r="Z7" s="10">
        <f>3115.9+2470.3</f>
        <v>5586.2000000000007</v>
      </c>
      <c r="AA7" s="7">
        <v>7744.4000000000005</v>
      </c>
    </row>
    <row r="8" spans="1:27" ht="12.75" customHeight="1" x14ac:dyDescent="0.2">
      <c r="A8" s="7" t="s">
        <v>8</v>
      </c>
      <c r="B8" s="7">
        <v>158.69999999999999</v>
      </c>
      <c r="C8" s="7">
        <v>159.5</v>
      </c>
      <c r="D8" s="9">
        <v>230.2</v>
      </c>
      <c r="E8" s="9">
        <v>480</v>
      </c>
      <c r="F8" s="9">
        <v>840.1</v>
      </c>
      <c r="G8" s="9">
        <v>1070.3</v>
      </c>
      <c r="H8" s="9">
        <v>1076.9000000000001</v>
      </c>
      <c r="I8" s="9">
        <v>1211.5</v>
      </c>
      <c r="J8" s="9">
        <v>960.7</v>
      </c>
      <c r="K8" s="1">
        <f>797.6+594</f>
        <v>1391.6</v>
      </c>
      <c r="L8" s="1">
        <v>1881.1</v>
      </c>
      <c r="M8" s="1" t="s">
        <v>22</v>
      </c>
      <c r="N8" s="1">
        <f>3.6</f>
        <v>3.6</v>
      </c>
      <c r="O8" s="1">
        <f>35.9</f>
        <v>35.9</v>
      </c>
      <c r="P8" s="1">
        <v>35.4</v>
      </c>
      <c r="Q8" s="9">
        <v>139.69999999999999</v>
      </c>
      <c r="R8" s="9">
        <v>124.5</v>
      </c>
      <c r="S8" s="9">
        <v>169.6</v>
      </c>
      <c r="T8" s="9">
        <v>230.8</v>
      </c>
      <c r="U8" s="9">
        <v>428</v>
      </c>
      <c r="V8" s="9">
        <v>1084.0999999999999</v>
      </c>
      <c r="W8" s="9">
        <v>1606.9</v>
      </c>
      <c r="X8" s="9">
        <v>1786</v>
      </c>
      <c r="Y8" s="9">
        <v>1731.3</v>
      </c>
      <c r="Z8" s="1">
        <f>1173.1+962.3</f>
        <v>2135.3999999999996</v>
      </c>
      <c r="AA8" s="7">
        <v>2304.1000000000004</v>
      </c>
    </row>
    <row r="9" spans="1:27" ht="12.75" customHeight="1" x14ac:dyDescent="0.2">
      <c r="A9" s="7" t="s">
        <v>9</v>
      </c>
      <c r="B9" s="7">
        <v>438.2</v>
      </c>
      <c r="C9" s="7">
        <v>460.4</v>
      </c>
      <c r="D9" s="9">
        <v>669.9</v>
      </c>
      <c r="E9" s="9">
        <v>1070</v>
      </c>
      <c r="F9" s="9">
        <v>1729.2</v>
      </c>
      <c r="G9" s="9">
        <v>2142.8000000000002</v>
      </c>
      <c r="H9" s="9">
        <v>2514.3000000000002</v>
      </c>
      <c r="I9" s="9">
        <v>2174.9</v>
      </c>
      <c r="J9" s="9">
        <v>1745.2</v>
      </c>
      <c r="K9" s="10">
        <f>1561.6+1074</f>
        <v>2635.6</v>
      </c>
      <c r="L9" s="10">
        <v>3524.4</v>
      </c>
      <c r="M9" s="10">
        <v>13.9</v>
      </c>
      <c r="N9" s="10">
        <f>0.2+21</f>
        <v>21.2</v>
      </c>
      <c r="O9" s="10">
        <v>22.5</v>
      </c>
      <c r="P9" s="10">
        <v>20.399999999999999</v>
      </c>
      <c r="Q9" s="9">
        <v>487.6</v>
      </c>
      <c r="R9" s="9">
        <v>410.7</v>
      </c>
      <c r="S9" s="9">
        <v>713.7</v>
      </c>
      <c r="T9" s="9">
        <v>1577.8</v>
      </c>
      <c r="U9" s="9">
        <v>2289.8000000000002</v>
      </c>
      <c r="V9" s="9">
        <v>3621</v>
      </c>
      <c r="W9" s="9">
        <v>4638.5</v>
      </c>
      <c r="X9" s="9">
        <v>4945.8999999999996</v>
      </c>
      <c r="Y9" s="9">
        <v>4904.8999999999996</v>
      </c>
      <c r="Z9" s="10">
        <f>3238.8+2868.6</f>
        <v>6107.4</v>
      </c>
      <c r="AA9" s="7">
        <v>7669.9000000000005</v>
      </c>
    </row>
    <row r="10" spans="1:27" ht="12.75" customHeight="1" x14ac:dyDescent="0.2">
      <c r="A10" s="7" t="s">
        <v>10</v>
      </c>
      <c r="B10" s="7">
        <v>224.3</v>
      </c>
      <c r="C10" s="7">
        <v>254.1</v>
      </c>
      <c r="D10" s="9">
        <v>380.7</v>
      </c>
      <c r="E10" s="9">
        <v>413.9</v>
      </c>
      <c r="F10" s="9">
        <v>711.1</v>
      </c>
      <c r="G10" s="9">
        <v>924</v>
      </c>
      <c r="H10" s="9">
        <v>1057.5999999999999</v>
      </c>
      <c r="I10" s="9">
        <v>1233.2</v>
      </c>
      <c r="J10" s="9">
        <v>917.2</v>
      </c>
      <c r="K10" s="1">
        <f>869.1+650</f>
        <v>1519.1</v>
      </c>
      <c r="L10" s="1">
        <v>1849.4</v>
      </c>
      <c r="M10" s="1" t="s">
        <v>22</v>
      </c>
      <c r="N10" s="1">
        <f>16.3</f>
        <v>16.3</v>
      </c>
      <c r="O10" s="1">
        <f>4.5</f>
        <v>4.5</v>
      </c>
      <c r="P10" s="1">
        <v>10.4</v>
      </c>
      <c r="Q10" s="9">
        <v>520.6</v>
      </c>
      <c r="R10" s="9">
        <v>547.5</v>
      </c>
      <c r="S10" s="9">
        <v>675.5</v>
      </c>
      <c r="T10" s="9">
        <v>1483.9</v>
      </c>
      <c r="U10" s="9">
        <v>1893.8</v>
      </c>
      <c r="V10" s="9">
        <v>2796.4</v>
      </c>
      <c r="W10" s="9">
        <v>3674.5</v>
      </c>
      <c r="X10" s="9">
        <v>3806.3</v>
      </c>
      <c r="Y10" s="9">
        <v>3617.1</v>
      </c>
      <c r="Z10" s="1">
        <f>2177.6+1952.6</f>
        <v>4130.2</v>
      </c>
      <c r="AA10" s="7">
        <v>5072.8</v>
      </c>
    </row>
    <row r="11" spans="1:27" ht="18.75" customHeight="1" x14ac:dyDescent="0.2">
      <c r="A11" s="7" t="s">
        <v>11</v>
      </c>
      <c r="B11" s="7">
        <v>51.2</v>
      </c>
      <c r="C11" s="7">
        <v>115.1</v>
      </c>
      <c r="D11" s="9">
        <v>206.4</v>
      </c>
      <c r="E11" s="9">
        <v>413.7</v>
      </c>
      <c r="F11" s="9">
        <v>628.1</v>
      </c>
      <c r="G11" s="9">
        <v>834</v>
      </c>
      <c r="H11" s="9">
        <v>840.1</v>
      </c>
      <c r="I11" s="9">
        <v>846.7</v>
      </c>
      <c r="J11" s="9">
        <v>824.8</v>
      </c>
      <c r="K11" s="10">
        <f>804.8+368.8</f>
        <v>1173.5999999999999</v>
      </c>
      <c r="L11" s="10">
        <v>1613.3</v>
      </c>
      <c r="M11" s="1">
        <v>8.5</v>
      </c>
      <c r="N11" s="1" t="s">
        <v>22</v>
      </c>
      <c r="O11" s="1" t="s">
        <v>22</v>
      </c>
      <c r="P11" s="1">
        <v>23.6</v>
      </c>
      <c r="Q11" s="9">
        <v>212.7</v>
      </c>
      <c r="R11" s="9">
        <v>246.3</v>
      </c>
      <c r="S11" s="9">
        <v>371.9</v>
      </c>
      <c r="T11" s="9">
        <v>846.9</v>
      </c>
      <c r="U11" s="9">
        <v>1206.5999999999999</v>
      </c>
      <c r="V11" s="9">
        <v>2013.3</v>
      </c>
      <c r="W11" s="9">
        <v>2870.8</v>
      </c>
      <c r="X11" s="9">
        <v>3124.8</v>
      </c>
      <c r="Y11" s="9">
        <v>3876.1</v>
      </c>
      <c r="Z11" s="10">
        <f>2156.5+2208.5</f>
        <v>4365</v>
      </c>
      <c r="AA11" s="7">
        <v>5406.7999999999993</v>
      </c>
    </row>
    <row r="12" spans="1:27" ht="12.75" customHeight="1" x14ac:dyDescent="0.2">
      <c r="A12" s="7" t="s">
        <v>12</v>
      </c>
      <c r="B12" s="7">
        <v>125</v>
      </c>
      <c r="C12" s="7">
        <v>148.19999999999999</v>
      </c>
      <c r="D12" s="9">
        <v>208.7</v>
      </c>
      <c r="E12" s="9">
        <v>474.6</v>
      </c>
      <c r="F12" s="9">
        <v>958.3</v>
      </c>
      <c r="G12" s="9">
        <v>1288</v>
      </c>
      <c r="H12" s="9">
        <v>1504.3</v>
      </c>
      <c r="I12" s="9">
        <v>1368.7</v>
      </c>
      <c r="J12" s="9">
        <v>1152.2</v>
      </c>
      <c r="K12" s="10">
        <f>1237.8+1001.9</f>
        <v>2239.6999999999998</v>
      </c>
      <c r="L12" s="10">
        <v>2507.4</v>
      </c>
      <c r="M12" s="1">
        <v>20.6</v>
      </c>
      <c r="N12" s="10">
        <f>2.3</f>
        <v>2.2999999999999998</v>
      </c>
      <c r="O12" s="10">
        <f>1.6</f>
        <v>1.6</v>
      </c>
      <c r="P12" s="10">
        <v>1.3</v>
      </c>
      <c r="Q12" s="9">
        <v>287</v>
      </c>
      <c r="R12" s="9">
        <v>310.5</v>
      </c>
      <c r="S12" s="9">
        <v>361.2</v>
      </c>
      <c r="T12" s="9">
        <v>815.3</v>
      </c>
      <c r="U12" s="9">
        <v>1315.8</v>
      </c>
      <c r="V12" s="9">
        <v>2221.4</v>
      </c>
      <c r="W12" s="9">
        <v>2569.6999999999998</v>
      </c>
      <c r="X12" s="9">
        <v>2106.9</v>
      </c>
      <c r="Y12" s="9">
        <v>2636.9</v>
      </c>
      <c r="Z12" s="10">
        <f>1720.8+1231.3</f>
        <v>2952.1</v>
      </c>
      <c r="AA12" s="7">
        <v>3727.2</v>
      </c>
    </row>
    <row r="13" spans="1:27" ht="12.75" customHeight="1" x14ac:dyDescent="0.2">
      <c r="A13" s="7" t="s">
        <v>13</v>
      </c>
      <c r="B13" s="7">
        <v>123.2</v>
      </c>
      <c r="C13" s="7">
        <v>138.5</v>
      </c>
      <c r="D13" s="9">
        <v>223</v>
      </c>
      <c r="E13" s="9">
        <v>355.9</v>
      </c>
      <c r="F13" s="9">
        <v>733.1</v>
      </c>
      <c r="G13" s="9">
        <v>1110</v>
      </c>
      <c r="H13" s="9">
        <v>808.5</v>
      </c>
      <c r="I13" s="9">
        <v>1016.8</v>
      </c>
      <c r="J13" s="9">
        <v>840.5</v>
      </c>
      <c r="K13" s="1">
        <f>829.8+442.8</f>
        <v>1272.5999999999999</v>
      </c>
      <c r="L13" s="1">
        <v>1654.2</v>
      </c>
      <c r="M13" s="1" t="s">
        <v>22</v>
      </c>
      <c r="N13" s="1">
        <f>11+2.5</f>
        <v>13.5</v>
      </c>
      <c r="O13" s="1">
        <f>6.6</f>
        <v>6.6</v>
      </c>
      <c r="P13" s="1">
        <v>2</v>
      </c>
      <c r="Q13" s="9">
        <v>338.8</v>
      </c>
      <c r="R13" s="9">
        <v>416.9</v>
      </c>
      <c r="S13" s="9">
        <v>521.70000000000005</v>
      </c>
      <c r="T13" s="9">
        <v>1214.4000000000001</v>
      </c>
      <c r="U13" s="9">
        <v>1609.3</v>
      </c>
      <c r="V13" s="9">
        <v>2614.5</v>
      </c>
      <c r="W13" s="9">
        <v>3361.5</v>
      </c>
      <c r="X13" s="9">
        <v>3721.3</v>
      </c>
      <c r="Y13" s="9">
        <v>3548</v>
      </c>
      <c r="Z13" s="1">
        <f>2016.6+1695.1</f>
        <v>3711.7</v>
      </c>
      <c r="AA13" s="7">
        <v>4710.8</v>
      </c>
    </row>
    <row r="14" spans="1:27" ht="18.75" customHeight="1" x14ac:dyDescent="0.2">
      <c r="A14" s="7" t="s">
        <v>14</v>
      </c>
      <c r="B14" s="7">
        <v>54.4</v>
      </c>
      <c r="C14" s="7">
        <v>84.4</v>
      </c>
      <c r="D14" s="9">
        <v>163.1</v>
      </c>
      <c r="E14" s="9">
        <v>290.60000000000002</v>
      </c>
      <c r="F14" s="9">
        <v>456.9</v>
      </c>
      <c r="G14" s="9">
        <v>666.8</v>
      </c>
      <c r="H14" s="9">
        <v>690.1</v>
      </c>
      <c r="I14" s="9">
        <v>857.8</v>
      </c>
      <c r="J14" s="9">
        <v>486.5</v>
      </c>
      <c r="K14" s="10">
        <f>638.7+400.6</f>
        <v>1039.3000000000002</v>
      </c>
      <c r="L14" s="10">
        <v>1539.3000000000002</v>
      </c>
      <c r="M14" s="1" t="s">
        <v>22</v>
      </c>
      <c r="N14" s="1" t="s">
        <v>22</v>
      </c>
      <c r="O14" s="1" t="s">
        <v>22</v>
      </c>
      <c r="P14" s="1" t="s">
        <v>22</v>
      </c>
      <c r="Q14" s="9">
        <v>178.8</v>
      </c>
      <c r="R14" s="9">
        <v>149.5</v>
      </c>
      <c r="S14" s="9">
        <v>161.4</v>
      </c>
      <c r="T14" s="9">
        <v>576.29999999999995</v>
      </c>
      <c r="U14" s="9">
        <v>746.9</v>
      </c>
      <c r="V14" s="9">
        <v>973.6</v>
      </c>
      <c r="W14" s="9">
        <v>1314.9</v>
      </c>
      <c r="X14" s="9">
        <v>1518.2</v>
      </c>
      <c r="Y14" s="9">
        <v>1529.9</v>
      </c>
      <c r="Z14" s="10">
        <f>957.2+971.7</f>
        <v>1928.9</v>
      </c>
      <c r="AA14" s="7">
        <v>2477.8000000000002</v>
      </c>
    </row>
    <row r="15" spans="1:27" ht="12.75" customHeight="1" x14ac:dyDescent="0.2">
      <c r="A15" s="7" t="s">
        <v>15</v>
      </c>
      <c r="B15" s="7">
        <v>562.70000000000005</v>
      </c>
      <c r="C15" s="7">
        <v>490.8</v>
      </c>
      <c r="D15" s="9">
        <v>705.9</v>
      </c>
      <c r="E15" s="9">
        <v>1206.0999999999999</v>
      </c>
      <c r="F15" s="9">
        <v>1781.9</v>
      </c>
      <c r="G15" s="9">
        <v>1879.7</v>
      </c>
      <c r="H15" s="9">
        <v>1631.3</v>
      </c>
      <c r="I15" s="9">
        <v>1755</v>
      </c>
      <c r="J15" s="9">
        <v>1574.4</v>
      </c>
      <c r="K15" s="1">
        <f>1803.6+705.6</f>
        <v>2509.1999999999998</v>
      </c>
      <c r="L15" s="1">
        <v>3662.8999999999996</v>
      </c>
      <c r="M15" s="1">
        <v>80</v>
      </c>
      <c r="N15" s="1">
        <f>95.3+78.4</f>
        <v>173.7</v>
      </c>
      <c r="O15" s="1">
        <f>112+66.9</f>
        <v>178.9</v>
      </c>
      <c r="P15" s="1">
        <v>118.8</v>
      </c>
      <c r="Q15" s="9">
        <v>1140.0999999999999</v>
      </c>
      <c r="R15" s="9">
        <v>833.6</v>
      </c>
      <c r="S15" s="9">
        <v>1273</v>
      </c>
      <c r="T15" s="9">
        <v>2597.1</v>
      </c>
      <c r="U15" s="9">
        <v>2457.6999999999998</v>
      </c>
      <c r="V15" s="9">
        <v>6157.3</v>
      </c>
      <c r="W15" s="9">
        <v>7765.3</v>
      </c>
      <c r="X15" s="9">
        <v>8139.2</v>
      </c>
      <c r="Y15" s="9">
        <v>8754.7999999999993</v>
      </c>
      <c r="Z15" s="1">
        <f>8347.9+2249</f>
        <v>10596.9</v>
      </c>
      <c r="AA15" s="7">
        <v>13150.8</v>
      </c>
    </row>
    <row r="16" spans="1:27" ht="12.75" customHeight="1" x14ac:dyDescent="0.2">
      <c r="A16" s="7" t="s">
        <v>16</v>
      </c>
      <c r="B16" s="7">
        <v>3199</v>
      </c>
      <c r="C16" s="7">
        <v>3881.9</v>
      </c>
      <c r="D16" s="9">
        <v>1141.2</v>
      </c>
      <c r="E16" s="9">
        <v>1309.2</v>
      </c>
      <c r="F16" s="9">
        <v>2191.1999999999998</v>
      </c>
      <c r="G16" s="9">
        <v>7935.1</v>
      </c>
      <c r="H16" s="9">
        <v>2929.2</v>
      </c>
      <c r="I16" s="9">
        <v>3022.6</v>
      </c>
      <c r="J16" s="9">
        <v>2883.4</v>
      </c>
      <c r="K16" s="1">
        <f>3176.1+1666.7</f>
        <v>4842.8</v>
      </c>
      <c r="L16" s="1">
        <v>6422.4</v>
      </c>
      <c r="M16" s="1">
        <v>4.3</v>
      </c>
      <c r="N16" s="1">
        <f>75.8+3.6</f>
        <v>79.399999999999991</v>
      </c>
      <c r="O16" s="1">
        <f>54.7+3.6</f>
        <v>58.300000000000004</v>
      </c>
      <c r="P16" s="1">
        <v>41.5</v>
      </c>
      <c r="Q16" s="9">
        <v>7992.7</v>
      </c>
      <c r="R16" s="9">
        <v>8360.4</v>
      </c>
      <c r="S16" s="9">
        <v>3086.6</v>
      </c>
      <c r="T16" s="9">
        <v>4372.8</v>
      </c>
      <c r="U16" s="9">
        <v>5066.8</v>
      </c>
      <c r="V16" s="9">
        <v>15132.4</v>
      </c>
      <c r="W16" s="9">
        <v>8675.2000000000007</v>
      </c>
      <c r="X16" s="9">
        <v>7868.5</v>
      </c>
      <c r="Y16" s="9">
        <v>8018.6</v>
      </c>
      <c r="Z16" s="1">
        <f>6942.2+2691.1</f>
        <v>9633.2999999999993</v>
      </c>
      <c r="AA16" s="7">
        <v>10546.9</v>
      </c>
    </row>
    <row r="17" spans="1:27" ht="18.75" customHeight="1" x14ac:dyDescent="0.2">
      <c r="A17" s="7" t="s">
        <v>17</v>
      </c>
      <c r="B17" s="7">
        <v>20.6</v>
      </c>
      <c r="C17" s="7">
        <v>41.1</v>
      </c>
      <c r="D17" s="9">
        <v>29.5</v>
      </c>
      <c r="E17" s="9">
        <v>60.8</v>
      </c>
      <c r="F17" s="9">
        <v>76.900000000000006</v>
      </c>
      <c r="G17" s="9">
        <v>67.599999999999994</v>
      </c>
      <c r="H17" s="9">
        <v>133.19999999999999</v>
      </c>
      <c r="I17" s="9">
        <v>216.8</v>
      </c>
      <c r="J17" s="9">
        <v>795.3</v>
      </c>
      <c r="K17" s="10">
        <f>293.9+88.5</f>
        <v>382.4</v>
      </c>
      <c r="L17" s="10">
        <v>698.1</v>
      </c>
      <c r="M17" s="1">
        <v>13.4</v>
      </c>
      <c r="N17" s="1" t="s">
        <v>22</v>
      </c>
      <c r="O17" s="1" t="s">
        <v>22</v>
      </c>
      <c r="P17" s="1">
        <v>6.3</v>
      </c>
      <c r="Q17" s="9">
        <v>133.5</v>
      </c>
      <c r="R17" s="9">
        <v>100.5</v>
      </c>
      <c r="S17" s="9">
        <v>267.10000000000002</v>
      </c>
      <c r="T17" s="9">
        <v>578.29999999999995</v>
      </c>
      <c r="U17" s="9">
        <v>859.1</v>
      </c>
      <c r="V17" s="9">
        <v>1274.7</v>
      </c>
      <c r="W17" s="9">
        <v>1629.7</v>
      </c>
      <c r="X17" s="9">
        <v>1701.8</v>
      </c>
      <c r="Y17" s="9">
        <v>1698.4</v>
      </c>
      <c r="Z17" s="10">
        <f>228.6+242.6</f>
        <v>471.2</v>
      </c>
      <c r="AA17" s="7">
        <v>647.9</v>
      </c>
    </row>
    <row r="18" spans="1:27" ht="12.75" customHeight="1" x14ac:dyDescent="0.2">
      <c r="A18" s="7" t="s">
        <v>18</v>
      </c>
      <c r="B18" s="7">
        <v>14.6</v>
      </c>
      <c r="C18" s="7">
        <v>4.8</v>
      </c>
      <c r="D18" s="9">
        <v>47.7</v>
      </c>
      <c r="E18" s="9">
        <v>36.200000000000003</v>
      </c>
      <c r="F18" s="9">
        <v>80.900000000000006</v>
      </c>
      <c r="G18" s="9">
        <v>166.3</v>
      </c>
      <c r="H18" s="9">
        <v>100.6</v>
      </c>
      <c r="I18" s="9">
        <v>179.1</v>
      </c>
      <c r="J18" s="9">
        <v>310</v>
      </c>
      <c r="K18" s="1">
        <f>308.6</f>
        <v>308.60000000000002</v>
      </c>
      <c r="L18" s="1">
        <v>14458.3</v>
      </c>
      <c r="M18" s="1" t="s">
        <v>22</v>
      </c>
      <c r="N18" s="1">
        <f>27.7</f>
        <v>27.7</v>
      </c>
      <c r="O18" s="1">
        <v>27.4</v>
      </c>
      <c r="P18" s="1">
        <v>27.6</v>
      </c>
      <c r="Q18" s="9">
        <v>17.899999999999999</v>
      </c>
      <c r="R18" s="9">
        <v>22.1</v>
      </c>
      <c r="S18" s="9">
        <v>0.9</v>
      </c>
      <c r="T18" s="9">
        <v>20.399999999999999</v>
      </c>
      <c r="U18" s="9">
        <v>124.6</v>
      </c>
      <c r="V18" s="9">
        <v>281.3</v>
      </c>
      <c r="W18" s="9">
        <v>372.9</v>
      </c>
      <c r="X18" s="9">
        <v>257.2</v>
      </c>
      <c r="Y18" s="9">
        <v>263.5</v>
      </c>
      <c r="Z18" s="1">
        <f>1924.6</f>
        <v>1924.6</v>
      </c>
      <c r="AA18" s="7">
        <v>1633.1</v>
      </c>
    </row>
    <row r="19" spans="1:27" ht="12.75" customHeight="1" x14ac:dyDescent="0.2">
      <c r="A19" s="8" t="s">
        <v>19</v>
      </c>
      <c r="B19" s="8"/>
      <c r="C19" s="8"/>
      <c r="D19" s="11">
        <v>4854.1000000000004</v>
      </c>
      <c r="E19" s="11">
        <v>6875</v>
      </c>
      <c r="F19" s="11">
        <v>9243.2999999999993</v>
      </c>
      <c r="G19" s="11">
        <v>8233.6</v>
      </c>
      <c r="H19" s="11">
        <v>13356.1</v>
      </c>
      <c r="I19" s="11">
        <v>11499.1</v>
      </c>
      <c r="J19" s="11">
        <v>28528.2</v>
      </c>
      <c r="K19" s="10">
        <f>1585.6+13861.2+5529.9+2679.1+705.8+2723.3</f>
        <v>27084.899999999998</v>
      </c>
      <c r="L19" s="10">
        <v>24357.200000000001</v>
      </c>
      <c r="M19" s="10">
        <f>567.3+38.9+165.7+27.6+237.5</f>
        <v>1037</v>
      </c>
      <c r="N19" s="1">
        <f>17.5+84.7+298.6+149.5+1806.7+23.3+55.6</f>
        <v>2435.9</v>
      </c>
      <c r="O19" s="1">
        <f>179.8+3.7+186+1807+220.8+27.7</f>
        <v>2425</v>
      </c>
      <c r="P19" s="1">
        <v>369.3</v>
      </c>
      <c r="Q19" s="11"/>
      <c r="R19" s="11"/>
      <c r="S19" s="11">
        <v>10024</v>
      </c>
      <c r="T19" s="11">
        <v>16944.400000000001</v>
      </c>
      <c r="U19" s="11">
        <v>22960.5</v>
      </c>
      <c r="V19" s="11">
        <v>26997.9</v>
      </c>
      <c r="W19" s="11">
        <v>45611.1</v>
      </c>
      <c r="X19" s="11">
        <v>41840</v>
      </c>
      <c r="Y19" s="11">
        <v>44952</v>
      </c>
      <c r="Z19" s="1">
        <f>23857.5+3446.5+1762.8+5787.5+7120.9+312.7+8141.1</f>
        <v>50429</v>
      </c>
      <c r="AA19" s="7">
        <v>64986.599999999991</v>
      </c>
    </row>
    <row r="20" spans="1:27" ht="18.75" customHeight="1" x14ac:dyDescent="0.2">
      <c r="A20" s="12" t="s">
        <v>20</v>
      </c>
      <c r="B20" s="13">
        <f>SUM(B4:B19)</f>
        <v>6209.6</v>
      </c>
      <c r="C20" s="13">
        <f>SUM(C4:C19)</f>
        <v>7363.2000000000007</v>
      </c>
      <c r="D20" s="13">
        <f>SUM(D4:D19)</f>
        <v>11412.5</v>
      </c>
      <c r="E20" s="13">
        <f>SUM(E4:E19)</f>
        <v>16790.7</v>
      </c>
      <c r="F20" s="13">
        <f>SUM(F4:F19)</f>
        <v>25282</v>
      </c>
      <c r="G20" s="13">
        <f t="shared" ref="G20:AA20" si="0">SUM(G4:G19)</f>
        <v>33205</v>
      </c>
      <c r="H20" s="13">
        <f t="shared" si="0"/>
        <v>34020.200000000004</v>
      </c>
      <c r="I20" s="13">
        <f t="shared" si="0"/>
        <v>32674.299999999996</v>
      </c>
      <c r="J20" s="13">
        <f t="shared" si="0"/>
        <v>47098.5</v>
      </c>
      <c r="K20" s="14">
        <f t="shared" ref="K20:L20" si="1">SUM(K4:K19)</f>
        <v>56551.399999999994</v>
      </c>
      <c r="L20" s="14">
        <f t="shared" si="1"/>
        <v>79824.399999999994</v>
      </c>
      <c r="M20" s="14">
        <f>SUM(M4:M19)</f>
        <v>1192.3</v>
      </c>
      <c r="N20" s="14">
        <f>SUM(N4:N19)</f>
        <v>2806.5</v>
      </c>
      <c r="O20" s="14">
        <f t="shared" ref="O20:P20" si="2">SUM(O4:O19)</f>
        <v>2803.1</v>
      </c>
      <c r="P20" s="14">
        <f t="shared" si="2"/>
        <v>684.30000000000007</v>
      </c>
      <c r="Q20" s="13">
        <f t="shared" si="0"/>
        <v>13225.6</v>
      </c>
      <c r="R20" s="13">
        <f t="shared" si="0"/>
        <v>13002.4</v>
      </c>
      <c r="S20" s="13">
        <f t="shared" si="0"/>
        <v>19582.3</v>
      </c>
      <c r="T20" s="13">
        <f t="shared" si="0"/>
        <v>35131.800000000003</v>
      </c>
      <c r="U20" s="13">
        <f>SUM(U4:U19)</f>
        <v>45941.399999999994</v>
      </c>
      <c r="V20" s="13">
        <f t="shared" si="0"/>
        <v>73479.3</v>
      </c>
      <c r="W20" s="13">
        <f t="shared" si="0"/>
        <v>95514</v>
      </c>
      <c r="X20" s="13">
        <f t="shared" si="0"/>
        <v>93841.600000000006</v>
      </c>
      <c r="Y20" s="13">
        <f t="shared" si="0"/>
        <v>99386.7</v>
      </c>
      <c r="Z20" s="13">
        <f t="shared" si="0"/>
        <v>115057.1</v>
      </c>
      <c r="AA20" s="13">
        <f t="shared" si="0"/>
        <v>143634.09999999998</v>
      </c>
    </row>
  </sheetData>
  <mergeCells count="5">
    <mergeCell ref="A1:V1"/>
    <mergeCell ref="A2:A3"/>
    <mergeCell ref="B2:L2"/>
    <mergeCell ref="Q2:Z2"/>
    <mergeCell ref="M2:P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Azjargal_Ts</dc:creator>
  <cp:lastModifiedBy>Azjargal_Ts</cp:lastModifiedBy>
  <dcterms:created xsi:type="dcterms:W3CDTF">2016-06-16T01:49:53Z</dcterms:created>
  <dcterms:modified xsi:type="dcterms:W3CDTF">2019-03-26T01:34:22Z</dcterms:modified>
</cp:coreProperties>
</file>