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15"/>
  </bookViews>
  <sheets>
    <sheet name="3.3.12" sheetId="2" r:id="rId1"/>
    <sheet name="3.3.14" sheetId="4" r:id="rId2"/>
    <sheet name="3.3.15" sheetId="5" r:id="rId3"/>
    <sheet name="3.3.16" sheetId="6" r:id="rId4"/>
    <sheet name="3.3.17" sheetId="7" r:id="rId5"/>
    <sheet name="3.3.18" sheetId="8" r:id="rId6"/>
    <sheet name="3.3.19" sheetId="9" r:id="rId7"/>
    <sheet name="3.3.20" sheetId="10" r:id="rId8"/>
    <sheet name="3.3.21" sheetId="11" r:id="rId9"/>
    <sheet name="3.3.22" sheetId="12" r:id="rId10"/>
    <sheet name="3.3.23" sheetId="13" r:id="rId11"/>
    <sheet name="3.3.24" sheetId="14" r:id="rId12"/>
    <sheet name="3.3.32" sheetId="22" r:id="rId13"/>
    <sheet name="3.3.33" sheetId="23" r:id="rId14"/>
    <sheet name="3.3.34" sheetId="24" r:id="rId15"/>
    <sheet name="3.3.35" sheetId="25" r:id="rId16"/>
  </sheets>
  <calcPr calcId="125725"/>
  <fileRecoveryPr autoRecover="0"/>
</workbook>
</file>

<file path=xl/calcChain.xml><?xml version="1.0" encoding="utf-8"?>
<calcChain xmlns="http://schemas.openxmlformats.org/spreadsheetml/2006/main">
  <c r="AV7" i="9"/>
  <c r="AV7" i="8"/>
  <c r="AV7" i="7"/>
  <c r="AV7" i="6"/>
  <c r="AV7" i="5"/>
  <c r="AV7" i="4"/>
  <c r="AA6" i="22"/>
  <c r="AZ7" i="14"/>
  <c r="AI7"/>
  <c r="R7"/>
  <c r="AZ7" i="13"/>
  <c r="AI7"/>
  <c r="B78" i="12"/>
  <c r="AZ7" i="11"/>
  <c r="AH7"/>
  <c r="R7"/>
  <c r="AZ7" i="10"/>
  <c r="AI7"/>
  <c r="R7"/>
  <c r="B80" i="2"/>
  <c r="Z6" i="22"/>
  <c r="W6"/>
  <c r="X6"/>
  <c r="Y6"/>
  <c r="R7" i="13" l="1"/>
  <c r="AE7" i="14"/>
  <c r="AF7"/>
  <c r="AG7"/>
  <c r="AH7"/>
  <c r="N9" i="13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O8"/>
  <c r="P8"/>
  <c r="Q8"/>
  <c r="N8"/>
  <c r="AV7" i="14"/>
  <c r="AW7"/>
  <c r="AX7"/>
  <c r="AY7"/>
  <c r="N7"/>
  <c r="O7"/>
  <c r="P7"/>
  <c r="Q7"/>
  <c r="AV7" i="13"/>
  <c r="AW7"/>
  <c r="AX7"/>
  <c r="AY7"/>
  <c r="AE7"/>
  <c r="AF7"/>
  <c r="AG7"/>
  <c r="AH7"/>
  <c r="B75" i="12"/>
  <c r="B76"/>
  <c r="B77"/>
  <c r="B74"/>
  <c r="O10" i="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P9"/>
  <c r="AH7"/>
  <c r="AE7"/>
  <c r="AF7"/>
  <c r="AG7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O9"/>
  <c r="N9"/>
  <c r="AV7" i="11"/>
  <c r="AW7"/>
  <c r="AX7"/>
  <c r="AY7"/>
  <c r="AE7"/>
  <c r="AF7"/>
  <c r="AG7"/>
  <c r="AI7"/>
  <c r="N7"/>
  <c r="O7"/>
  <c r="P7"/>
  <c r="Q7"/>
  <c r="AV7" i="10"/>
  <c r="AW7"/>
  <c r="AX7"/>
  <c r="AY7"/>
  <c r="Q7" l="1"/>
  <c r="P7"/>
  <c r="Q7" i="13"/>
  <c r="O7"/>
  <c r="P7"/>
  <c r="N7"/>
  <c r="O7" i="10"/>
  <c r="N7"/>
  <c r="B77" i="2"/>
  <c r="B78"/>
  <c r="B79"/>
  <c r="B76"/>
  <c r="B8"/>
  <c r="B9"/>
  <c r="B10"/>
  <c r="B11"/>
  <c r="B12"/>
  <c r="B13"/>
  <c r="B14"/>
  <c r="B15"/>
  <c r="B16"/>
  <c r="B17"/>
  <c r="B18"/>
  <c r="B19"/>
  <c r="B7"/>
  <c r="U19" i="9"/>
  <c r="U7" s="1"/>
  <c r="T19"/>
  <c r="T7" s="1"/>
  <c r="S19"/>
  <c r="R19"/>
  <c r="Q7"/>
  <c r="R7"/>
  <c r="S7"/>
  <c r="P19"/>
  <c r="P7" s="1"/>
  <c r="O19"/>
  <c r="N19"/>
  <c r="N7" s="1"/>
  <c r="L7"/>
  <c r="M7"/>
  <c r="O7"/>
  <c r="G7"/>
  <c r="H7"/>
  <c r="I7"/>
  <c r="J7"/>
  <c r="K7"/>
  <c r="D7"/>
  <c r="E7"/>
  <c r="F7"/>
  <c r="C7"/>
  <c r="U19" i="8"/>
  <c r="U7" s="1"/>
  <c r="T19"/>
  <c r="S19"/>
  <c r="S7" s="1"/>
  <c r="R19"/>
  <c r="R7" s="1"/>
  <c r="Q7"/>
  <c r="T7"/>
  <c r="P19"/>
  <c r="P7" s="1"/>
  <c r="O19"/>
  <c r="N19"/>
  <c r="N7" s="1"/>
  <c r="M19"/>
  <c r="M7" s="1"/>
  <c r="L7"/>
  <c r="O7"/>
  <c r="G7"/>
  <c r="H7"/>
  <c r="I7"/>
  <c r="J7"/>
  <c r="K7"/>
  <c r="D7"/>
  <c r="E7"/>
  <c r="F7"/>
  <c r="C7"/>
  <c r="U19" i="7"/>
  <c r="U7" s="1"/>
  <c r="T19"/>
  <c r="T7" s="1"/>
  <c r="S19"/>
  <c r="R19"/>
  <c r="Q7"/>
  <c r="R7"/>
  <c r="S7"/>
  <c r="P19"/>
  <c r="P7" s="1"/>
  <c r="O19"/>
  <c r="O7" s="1"/>
  <c r="N19"/>
  <c r="L7"/>
  <c r="N7"/>
  <c r="M19"/>
  <c r="M7" s="1"/>
  <c r="G7"/>
  <c r="H7"/>
  <c r="I7"/>
  <c r="J7"/>
  <c r="K7"/>
  <c r="D7"/>
  <c r="E7"/>
  <c r="F7"/>
  <c r="C7"/>
  <c r="U19" i="6"/>
  <c r="S19"/>
  <c r="S7" s="1"/>
  <c r="R19"/>
  <c r="R7" s="1"/>
  <c r="Q7"/>
  <c r="T7"/>
  <c r="U7"/>
  <c r="P19"/>
  <c r="O19"/>
  <c r="N19"/>
  <c r="N7" s="1"/>
  <c r="M19"/>
  <c r="M7" s="1"/>
  <c r="L7"/>
  <c r="O7"/>
  <c r="P7"/>
  <c r="G7"/>
  <c r="H7"/>
  <c r="I7"/>
  <c r="J7"/>
  <c r="K7"/>
  <c r="D7"/>
  <c r="E7"/>
  <c r="F7"/>
  <c r="C7"/>
  <c r="Q7" i="5"/>
  <c r="R7"/>
  <c r="S7"/>
  <c r="T7"/>
  <c r="U7"/>
  <c r="M7"/>
  <c r="N7"/>
  <c r="O7"/>
  <c r="P7"/>
  <c r="L7"/>
  <c r="D7"/>
  <c r="E7"/>
  <c r="F7"/>
  <c r="G7"/>
  <c r="H7"/>
  <c r="I7"/>
  <c r="J7"/>
  <c r="K7"/>
  <c r="C7"/>
  <c r="U19" i="4"/>
  <c r="T19"/>
  <c r="T7" s="1"/>
  <c r="S19"/>
  <c r="S7" s="1"/>
  <c r="R19"/>
  <c r="R7"/>
  <c r="U7"/>
  <c r="Q7"/>
  <c r="P19"/>
  <c r="P7" s="1"/>
  <c r="J7"/>
  <c r="K7"/>
  <c r="L7"/>
  <c r="O19"/>
  <c r="O7" s="1"/>
  <c r="N19"/>
  <c r="N7" s="1"/>
  <c r="M19"/>
  <c r="M7" s="1"/>
  <c r="E7"/>
  <c r="F7"/>
  <c r="G7"/>
  <c r="H7"/>
  <c r="I7"/>
  <c r="D7"/>
  <c r="C7"/>
  <c r="V6" i="22"/>
  <c r="AU7" i="14"/>
  <c r="L7"/>
  <c r="AU7" i="13"/>
  <c r="AU7" i="11"/>
  <c r="L7"/>
  <c r="AU7" i="10"/>
  <c r="L7"/>
  <c r="AD7"/>
  <c r="AC7"/>
  <c r="AQ7" i="9"/>
  <c r="AQ7" i="8"/>
  <c r="AQ7" i="7"/>
  <c r="AQ7" i="6"/>
  <c r="AQ7" i="5"/>
  <c r="AQ7" i="4"/>
  <c r="AP7" i="13"/>
  <c r="Y7"/>
  <c r="H7"/>
  <c r="I7"/>
  <c r="AO7"/>
  <c r="X7"/>
  <c r="H7" i="14"/>
  <c r="I7"/>
  <c r="J7"/>
  <c r="K7"/>
  <c r="M7"/>
  <c r="G7"/>
  <c r="AP7"/>
  <c r="AQ7"/>
  <c r="AR7"/>
  <c r="AS7"/>
  <c r="AT7"/>
  <c r="AO7"/>
  <c r="Y7"/>
  <c r="Z7"/>
  <c r="AA7"/>
  <c r="AB7"/>
  <c r="AD7"/>
  <c r="X7"/>
  <c r="AQ7" i="13"/>
  <c r="AR7"/>
  <c r="AS7"/>
  <c r="AT7"/>
  <c r="Z7"/>
  <c r="AA7"/>
  <c r="AB7"/>
  <c r="AD7"/>
  <c r="J7"/>
  <c r="K7"/>
  <c r="M7"/>
  <c r="G7"/>
  <c r="I7" i="10"/>
  <c r="J7"/>
  <c r="Y7" i="11"/>
  <c r="Z7"/>
  <c r="AA7"/>
  <c r="AB7"/>
  <c r="X7"/>
  <c r="H7"/>
  <c r="I7"/>
  <c r="J7"/>
  <c r="K7"/>
  <c r="G7"/>
  <c r="AP7"/>
  <c r="AQ7"/>
  <c r="AR7"/>
  <c r="AS7"/>
  <c r="AT7"/>
  <c r="AN7"/>
  <c r="AO7"/>
  <c r="AM7"/>
  <c r="AL7"/>
  <c r="AD7"/>
  <c r="AK7"/>
  <c r="W7"/>
  <c r="V7"/>
  <c r="T7"/>
  <c r="U7"/>
  <c r="M7"/>
  <c r="AP7" i="10"/>
  <c r="AQ7"/>
  <c r="AR7"/>
  <c r="AS7"/>
  <c r="AT7"/>
  <c r="AO7"/>
  <c r="Y7"/>
  <c r="Z7"/>
  <c r="AA7"/>
  <c r="AB7"/>
  <c r="X7"/>
  <c r="H7"/>
  <c r="K7"/>
  <c r="M7"/>
  <c r="G7"/>
  <c r="AL7" i="9"/>
  <c r="AM7"/>
  <c r="AN7"/>
  <c r="AO7"/>
  <c r="AP7"/>
  <c r="AK7"/>
  <c r="AL7" i="8"/>
  <c r="AM7"/>
  <c r="AN7"/>
  <c r="AO7"/>
  <c r="AP7"/>
  <c r="AK7"/>
  <c r="AL7" i="7"/>
  <c r="AM7"/>
  <c r="AN7"/>
  <c r="AO7"/>
  <c r="AP7"/>
  <c r="AK7"/>
  <c r="AL7" i="6"/>
  <c r="AM7"/>
  <c r="AN7"/>
  <c r="AO7"/>
  <c r="AP7"/>
  <c r="AK7"/>
  <c r="AL7" i="5"/>
  <c r="AM7"/>
  <c r="AN7"/>
  <c r="AO7"/>
  <c r="AP7"/>
  <c r="AK7"/>
  <c r="AL7" i="4"/>
  <c r="AM7"/>
  <c r="AN7"/>
  <c r="AO7"/>
  <c r="AP7"/>
  <c r="AK7"/>
</calcChain>
</file>

<file path=xl/sharedStrings.xml><?xml version="1.0" encoding="utf-8"?>
<sst xmlns="http://schemas.openxmlformats.org/spreadsheetml/2006/main" count="612" uniqueCount="156">
  <si>
    <t>Îí</t>
  </si>
  <si>
    <t>Á¿ãä</t>
  </si>
  <si>
    <t>Òýìýý</t>
  </si>
  <si>
    <t>Àäóó</t>
  </si>
  <si>
    <t>¯õýð</t>
  </si>
  <si>
    <t>Õîíü</t>
  </si>
  <si>
    <t>ßìàà</t>
  </si>
  <si>
    <t>Year</t>
  </si>
  <si>
    <t>Total</t>
  </si>
  <si>
    <t>Camel</t>
  </si>
  <si>
    <t>Horse</t>
  </si>
  <si>
    <t>Cattle</t>
  </si>
  <si>
    <t>Sheep</t>
  </si>
  <si>
    <t>Goat</t>
  </si>
  <si>
    <t>ßìàà/Goat</t>
  </si>
  <si>
    <t>Ñóì</t>
  </si>
  <si>
    <t>Soum</t>
  </si>
  <si>
    <t>Á¿ãä/ Total</t>
  </si>
  <si>
    <t>Ä¿í</t>
  </si>
  <si>
    <t>Áº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</si>
  <si>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</si>
  <si>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</si>
  <si>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</si>
  <si>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</si>
  <si>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</si>
  <si>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</si>
  <si>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</si>
  <si>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</si>
  <si>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</si>
  <si>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</si>
  <si>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</si>
  <si>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</si>
  <si>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</si>
  <si>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Çá</t>
  </si>
  <si>
    <t>Zb</t>
  </si>
  <si>
    <t>Áä</t>
  </si>
  <si>
    <t>Bd</t>
  </si>
  <si>
    <t>Íò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</si>
  <si>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</si>
  <si>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</si>
  <si>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</si>
  <si>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</si>
  <si>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</si>
  <si>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</si>
  <si>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</si>
  <si>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</si>
  <si>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</si>
  <si>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</si>
  <si>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</si>
  <si>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</si>
  <si>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</si>
  <si>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</si>
  <si>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</si>
  <si>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</si>
  <si>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</si>
  <si>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</si>
  <si>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      Á¿ãä/Total</t>
  </si>
  <si>
    <t>Khd</t>
  </si>
  <si>
    <t>Khu</t>
  </si>
  <si>
    <t xml:space="preserve">        ¯íýý/Cow</t>
  </si>
  <si>
    <t xml:space="preserve">     Ýì õîíü/Ewe</t>
  </si>
  <si>
    <t>Ýì ÿìàà/Female goat</t>
  </si>
  <si>
    <t>¿¿íýýñ/ of whom</t>
  </si>
  <si>
    <t>Áîòãî</t>
  </si>
  <si>
    <t>young camels</t>
  </si>
  <si>
    <t>Óíàãà</t>
  </si>
  <si>
    <t>foals</t>
  </si>
  <si>
    <t>òóãàë</t>
  </si>
  <si>
    <t>calves</t>
  </si>
  <si>
    <t>õóðãà</t>
  </si>
  <si>
    <t>lambs</t>
  </si>
  <si>
    <t>èøèã</t>
  </si>
  <si>
    <t>kids</t>
  </si>
  <si>
    <t xml:space="preserve"> </t>
  </si>
  <si>
    <t>10 õ¿ðòýë ìàëòàé</t>
  </si>
  <si>
    <t xml:space="preserve"> up to 10</t>
  </si>
  <si>
    <t>11-30 ìàëòàé</t>
  </si>
  <si>
    <t>31-50 ìàëòàé</t>
  </si>
  <si>
    <t>31-50</t>
  </si>
  <si>
    <t>51-100 ìàëòàé</t>
  </si>
  <si>
    <t>51-100</t>
  </si>
  <si>
    <t>101-200 ìàëòàé</t>
  </si>
  <si>
    <t>101-200</t>
  </si>
  <si>
    <t>201-500 ìàëòàé</t>
  </si>
  <si>
    <t xml:space="preserve"> 201-500</t>
  </si>
  <si>
    <t>501-1000 ìàëòàé</t>
  </si>
  <si>
    <t xml:space="preserve"> 501-1000</t>
  </si>
  <si>
    <t>1001-1499 ìàëòàé</t>
  </si>
  <si>
    <t>1001-1499</t>
  </si>
  <si>
    <t>1500-2000 ìàëòàé</t>
  </si>
  <si>
    <t>1500-2000</t>
  </si>
  <si>
    <t>2001 äýýø ìàëòàé</t>
  </si>
  <si>
    <t>2001 and over</t>
  </si>
  <si>
    <t>Íèéò ìàë÷èä</t>
  </si>
  <si>
    <t>Total breeders</t>
  </si>
  <si>
    <t>¯¿íýýñ:</t>
  </si>
  <si>
    <t xml:space="preserve"> of whom:</t>
  </si>
  <si>
    <t xml:space="preserve">  16-35 õ¿ðòýë íàñíû</t>
  </si>
  <si>
    <t>16-35 years of age</t>
  </si>
  <si>
    <t xml:space="preserve">  36-55/60 íàñíû</t>
  </si>
  <si>
    <t>36-55/60 years of age</t>
  </si>
  <si>
    <t xml:space="preserve">  56/61 áà äýýø íàñíû</t>
  </si>
  <si>
    <t>56/61 and over</t>
  </si>
  <si>
    <t>Öàõèëãààí ãýðýëòýé</t>
  </si>
  <si>
    <t xml:space="preserve">  With elecricity</t>
  </si>
  <si>
    <t>Òåëåâèçîðòîé</t>
  </si>
  <si>
    <t xml:space="preserve">  TV</t>
  </si>
  <si>
    <t>Õèéñýí ýñãèé, ì</t>
  </si>
  <si>
    <t xml:space="preserve">  Actual produced felt, m</t>
  </si>
  <si>
    <t>Àâòîìàøèíòàé</t>
  </si>
  <si>
    <t xml:space="preserve">  With car</t>
  </si>
  <si>
    <t>Ìîòîöèêëòýé</t>
  </si>
  <si>
    <t xml:space="preserve">  Motorcycle</t>
  </si>
  <si>
    <t>Ã¿¿/Mare</t>
  </si>
  <si>
    <t>Èíãý/Female camel</t>
  </si>
  <si>
    <t>áîòãî /young camels</t>
  </si>
  <si>
    <t>óíàãà /foals</t>
  </si>
  <si>
    <t>òóãàë /calves</t>
  </si>
  <si>
    <t>õóðãà /lambs</t>
  </si>
  <si>
    <r>
      <t>èøèã/</t>
    </r>
    <r>
      <rPr>
        <i/>
        <sz val="10"/>
        <color theme="1"/>
        <rFont val="Arial Mon"/>
        <family val="2"/>
      </rPr>
      <t>kids</t>
    </r>
  </si>
  <si>
    <t>3.3.12 Ìàëûí òîî, ìÿí.òîë</t>
  </si>
  <si>
    <t>3.3.12 Livestock, thous.head</t>
  </si>
  <si>
    <t>3.3.3.14 Ìàëûí òîî, ñóìààð, òºðëººð, òîëãîéãîîð</t>
  </si>
  <si>
    <t>3.3.15  Ìàëûí òîî, ñóìààð, òºðëººð, òîëãîéãîîð /¿ðãýëæëýë/</t>
  </si>
  <si>
    <t>3.3.17 Ìàëûí òîî, ñóìààð, òºðëººð, òîëãîéãîîð /¿ðãýëæëýë/</t>
  </si>
  <si>
    <t>3.3.18 Ìàëûí òîî, ñóìààð, òºðëººð, òîëãîéãîîð /¿ðãýëæëýë/</t>
  </si>
  <si>
    <t>3.3.19 Ìàëûí òîî, ñóìààð, òºðëººð, òîëãîéãîîð /¿ðãýëæëýë/</t>
  </si>
  <si>
    <t xml:space="preserve">3.3.20 Õýýëòýã÷ ìàëûí òîî, ñóìààð, òºðëººð, òîëãîéãîîð </t>
  </si>
  <si>
    <t xml:space="preserve">3.3.21 Õýýëòýã÷ ìàëûí òîî, ñóìààð, òºðëººð, òîëãîéãîîð </t>
  </si>
  <si>
    <t xml:space="preserve">3.3.22 Õýýëòýã÷ ìàëûí òîî,  òºðëººð, òîëãîéãîîð </t>
  </si>
  <si>
    <t>3.3.23 Òºë áîéæèëò, òºðëººð, ñóìààð, òîî.òîëãîé</t>
  </si>
  <si>
    <t>3.3.24 Òºë áîéæèëò, òºðëººð, ñóìààð, òîî.òîëãîé</t>
  </si>
  <si>
    <t>3.3.32  Ìàë÷èí ºðõèéí òîî, ñóìààð</t>
  </si>
  <si>
    <t>3.3.32 Number of herdsmen's households, by soums</t>
  </si>
  <si>
    <t>3.3.33 Õóâèéí ìàëòàé ºðõèéí á¿ëýãëýëò </t>
  </si>
  <si>
    <t xml:space="preserve"> 3.3.35 Ìàë÷èí ºðõèéí  íèéãýì àõóéí çàðèì ¿ç¿¿ëýëò</t>
  </si>
  <si>
    <t xml:space="preserve">  3.3.35  Selected social indicators of  herdsmen households</t>
  </si>
  <si>
    <t>3.3.16 Ìàëûí òîî, ñóìààð, òºðëººð,  /¿ðãýëæëýë/</t>
  </si>
  <si>
    <t>3.3.14 Livestock, by soum, livestock types and head</t>
  </si>
  <si>
    <t>3.3.15   Livestock, by soum, livestock types and head /continuation/</t>
  </si>
  <si>
    <t>3.3.16 Livestock, by soum, livestock types and head /continuation/</t>
  </si>
  <si>
    <t>3.3.17  Livestock, by soum, livestock types and head /continuation/</t>
  </si>
  <si>
    <t>3.3.18  Livestock, by soum, livestock types and head /continuation/</t>
  </si>
  <si>
    <t>3.3.19  Livestock, by soum, livestock types and head /continuation/</t>
  </si>
  <si>
    <t xml:space="preserve">3.3.20 Number of breeding stock, by soum, livestock types and head </t>
  </si>
  <si>
    <t xml:space="preserve">3.3.21 Number of breeding stock, by soum, livestock types and head  </t>
  </si>
  <si>
    <t xml:space="preserve">3.3.22 Number of breeding stock, by soum, livestock types and head  </t>
  </si>
  <si>
    <t>3.3.23 Rearing of young animals, by soum, livestock types and head</t>
  </si>
  <si>
    <t>3.3.24  Rearing of young animals, by soum, livestock types and head</t>
  </si>
  <si>
    <t>3.3.33  Groupping of households  with private livestock</t>
  </si>
  <si>
    <t>3.3.34  Ìàë÷èí ºðõèéí õ¿í àì, íèéãýì àõóéí çàðèì ¿ç¿¿ëýëò¿¿ä, ìàë÷äûí íàñíû á¿òýö</t>
  </si>
  <si>
    <t>3.3.34  Selected demographic and social indicators of herdsmen households, age composition of herdsmen, percentage</t>
  </si>
  <si>
    <t>Chapter III Economical development                                                             Agriculture</t>
  </si>
  <si>
    <t>Á¿ëýã I II Ýäèéí çàñãèéí õºãæèë                                         Õºäºº àæ àõóé</t>
  </si>
  <si>
    <t>Ul</t>
  </si>
  <si>
    <t>KhKh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</si>
</sst>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i/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Mon"/>
      <family val="2"/>
    </font>
    <font>
      <sz val="10"/>
      <name val="Times New Roman Mon"/>
      <family val="1"/>
    </font>
    <font>
      <sz val="10"/>
      <color theme="1"/>
      <name val="A_Arial "/>
      <family val="2"/>
      <charset val="204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13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9" xfId="0" applyFont="1" applyBorder="1"/>
    <xf numFmtId="0" fontId="3" fillId="0" borderId="2" xfId="0" applyFont="1" applyBorder="1"/>
    <xf numFmtId="0" fontId="3" fillId="0" borderId="8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 textRotation="90"/>
    </xf>
    <xf numFmtId="0" fontId="1" fillId="0" borderId="2" xfId="0" applyFont="1" applyBorder="1"/>
    <xf numFmtId="0" fontId="2" fillId="0" borderId="2" xfId="0" applyFont="1" applyBorder="1"/>
    <xf numFmtId="0" fontId="1" fillId="0" borderId="1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2" xfId="0" applyFont="1" applyBorder="1"/>
    <xf numFmtId="0" fontId="5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0" applyFont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4" fillId="0" borderId="1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right" wrapText="1"/>
    </xf>
    <xf numFmtId="16" fontId="2" fillId="0" borderId="0" xfId="0" applyNumberFormat="1" applyFont="1"/>
    <xf numFmtId="0" fontId="6" fillId="0" borderId="2" xfId="0" applyFont="1" applyBorder="1"/>
    <xf numFmtId="0" fontId="2" fillId="0" borderId="0" xfId="0" applyFont="1" applyAlignment="1">
      <alignment wrapText="1"/>
    </xf>
    <xf numFmtId="1" fontId="1" fillId="0" borderId="0" xfId="0" applyNumberFormat="1" applyFont="1" applyAlignment="1">
      <alignment horizontal="right"/>
    </xf>
    <xf numFmtId="1" fontId="4" fillId="0" borderId="0" xfId="0" applyNumberFormat="1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4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0" xfId="0" applyFont="1" applyBorder="1" applyAlignment="1">
      <alignment horizontal="right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0" xfId="0" applyFont="1"/>
    <xf numFmtId="0" fontId="1" fillId="0" borderId="2" xfId="0" applyFont="1" applyBorder="1"/>
    <xf numFmtId="0" fontId="7" fillId="0" borderId="0" xfId="0" applyFont="1"/>
    <xf numFmtId="0" fontId="1" fillId="0" borderId="0" xfId="0" applyFont="1" applyAlignment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5" xfId="0" applyFont="1" applyBorder="1"/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/>
    <xf numFmtId="0" fontId="1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15" xfId="0" applyFont="1" applyBorder="1" applyAlignment="1">
      <alignment horizontal="center" textRotation="90"/>
    </xf>
    <xf numFmtId="0" fontId="2" fillId="0" borderId="2" xfId="0" applyFont="1" applyBorder="1"/>
    <xf numFmtId="0" fontId="1" fillId="0" borderId="0" xfId="0" applyFont="1"/>
    <xf numFmtId="0" fontId="2" fillId="0" borderId="0" xfId="0" applyFont="1"/>
    <xf numFmtId="164" fontId="8" fillId="0" borderId="0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8" xfId="0" applyFont="1" applyBorder="1" applyAlignment="1">
      <alignment horizontal="center"/>
    </xf>
    <xf numFmtId="0" fontId="2" fillId="0" borderId="2" xfId="0" applyFont="1" applyBorder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latin typeface="A_Arial " pitchFamily="34" charset="-52"/>
              </a:defRPr>
            </a:pPr>
            <a:r>
              <a:rPr lang="en-US" sz="1000"/>
              <a:t>Ìàëûí òîîíû ºñºëò, áóóðàëò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'3.3.12'!$B$6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'3.3.12'!$A$11:$A$81</c:f>
              <c:numCache>
                <c:formatCode>General</c:formatCode>
                <c:ptCount val="71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  <c:pt idx="68">
                  <c:v>2014</c:v>
                </c:pt>
                <c:pt idx="69">
                  <c:v>2015</c:v>
                </c:pt>
                <c:pt idx="70">
                  <c:v>2016</c:v>
                </c:pt>
              </c:numCache>
            </c:numRef>
          </c:cat>
          <c:val>
            <c:numRef>
              <c:f>'3.3.12'!$B$11:$B$81</c:f>
              <c:numCache>
                <c:formatCode>0.0</c:formatCode>
                <c:ptCount val="71"/>
                <c:pt idx="0">
                  <c:v>1669.3</c:v>
                </c:pt>
                <c:pt idx="1">
                  <c:v>1708</c:v>
                </c:pt>
                <c:pt idx="2">
                  <c:v>1741.3</c:v>
                </c:pt>
                <c:pt idx="3">
                  <c:v>1854.8000000000002</c:v>
                </c:pt>
                <c:pt idx="4">
                  <c:v>1787.1999999999998</c:v>
                </c:pt>
                <c:pt idx="5">
                  <c:v>1737.4</c:v>
                </c:pt>
                <c:pt idx="6">
                  <c:v>1683.4</c:v>
                </c:pt>
                <c:pt idx="7">
                  <c:v>1532.2</c:v>
                </c:pt>
                <c:pt idx="8">
                  <c:v>1587.8</c:v>
                </c:pt>
                <c:pt idx="9">
                  <c:v>1648.6</c:v>
                </c:pt>
                <c:pt idx="10">
                  <c:v>1663.2</c:v>
                </c:pt>
                <c:pt idx="11">
                  <c:v>1698.1</c:v>
                </c:pt>
                <c:pt idx="12">
                  <c:v>1757.9</c:v>
                </c:pt>
                <c:pt idx="13">
                  <c:v>1807.2</c:v>
                </c:pt>
                <c:pt idx="14">
                  <c:v>1723.5</c:v>
                </c:pt>
                <c:pt idx="15">
                  <c:v>1530.2</c:v>
                </c:pt>
                <c:pt idx="16">
                  <c:v>1432.7</c:v>
                </c:pt>
                <c:pt idx="17">
                  <c:v>1567.2</c:v>
                </c:pt>
                <c:pt idx="18">
                  <c:v>1593.6</c:v>
                </c:pt>
                <c:pt idx="19">
                  <c:v>1661.7</c:v>
                </c:pt>
                <c:pt idx="20">
                  <c:v>1670</c:v>
                </c:pt>
                <c:pt idx="21">
                  <c:v>1697.5</c:v>
                </c:pt>
                <c:pt idx="22">
                  <c:v>1597</c:v>
                </c:pt>
                <c:pt idx="23">
                  <c:v>1678.5</c:v>
                </c:pt>
                <c:pt idx="24">
                  <c:v>1707.6</c:v>
                </c:pt>
                <c:pt idx="25">
                  <c:v>1652.2</c:v>
                </c:pt>
                <c:pt idx="26">
                  <c:v>1713.7</c:v>
                </c:pt>
                <c:pt idx="27">
                  <c:v>1733.3</c:v>
                </c:pt>
                <c:pt idx="28">
                  <c:v>1820.1</c:v>
                </c:pt>
                <c:pt idx="29">
                  <c:v>1875.6</c:v>
                </c:pt>
                <c:pt idx="30">
                  <c:v>1914.5</c:v>
                </c:pt>
                <c:pt idx="31">
                  <c:v>1953.3</c:v>
                </c:pt>
                <c:pt idx="32">
                  <c:v>2016.8</c:v>
                </c:pt>
                <c:pt idx="33">
                  <c:v>2023.2</c:v>
                </c:pt>
                <c:pt idx="34">
                  <c:v>1933.4</c:v>
                </c:pt>
                <c:pt idx="35">
                  <c:v>1928.9</c:v>
                </c:pt>
                <c:pt idx="36">
                  <c:v>2009.9</c:v>
                </c:pt>
                <c:pt idx="37">
                  <c:v>1739.8</c:v>
                </c:pt>
                <c:pt idx="38">
                  <c:v>1736.1</c:v>
                </c:pt>
                <c:pt idx="39">
                  <c:v>1675.3</c:v>
                </c:pt>
                <c:pt idx="40">
                  <c:v>1726</c:v>
                </c:pt>
                <c:pt idx="41">
                  <c:v>1752.9</c:v>
                </c:pt>
                <c:pt idx="42">
                  <c:v>1776.2</c:v>
                </c:pt>
                <c:pt idx="43">
                  <c:v>1937.6</c:v>
                </c:pt>
                <c:pt idx="44">
                  <c:v>2061.3000000000002</c:v>
                </c:pt>
                <c:pt idx="45">
                  <c:v>2022.2</c:v>
                </c:pt>
                <c:pt idx="46">
                  <c:v>2046</c:v>
                </c:pt>
                <c:pt idx="47">
                  <c:v>2106.1999999999998</c:v>
                </c:pt>
                <c:pt idx="48">
                  <c:v>2346.3000000000002</c:v>
                </c:pt>
                <c:pt idx="49">
                  <c:v>2595.1</c:v>
                </c:pt>
                <c:pt idx="50">
                  <c:v>2550.1</c:v>
                </c:pt>
                <c:pt idx="51">
                  <c:v>2718.2</c:v>
                </c:pt>
                <c:pt idx="52">
                  <c:v>2921.5</c:v>
                </c:pt>
                <c:pt idx="53">
                  <c:v>2956.7</c:v>
                </c:pt>
                <c:pt idx="54">
                  <c:v>2159</c:v>
                </c:pt>
                <c:pt idx="55">
                  <c:v>1869.1</c:v>
                </c:pt>
                <c:pt idx="56">
                  <c:v>1665.3</c:v>
                </c:pt>
                <c:pt idx="57">
                  <c:v>1918.8</c:v>
                </c:pt>
                <c:pt idx="58">
                  <c:v>2155.4</c:v>
                </c:pt>
                <c:pt idx="59">
                  <c:v>2301</c:v>
                </c:pt>
                <c:pt idx="60">
                  <c:v>2623.2</c:v>
                </c:pt>
                <c:pt idx="61">
                  <c:v>3190.1</c:v>
                </c:pt>
                <c:pt idx="62">
                  <c:v>3449.8</c:v>
                </c:pt>
                <c:pt idx="63">
                  <c:v>3620.2</c:v>
                </c:pt>
                <c:pt idx="64">
                  <c:v>2010.5</c:v>
                </c:pt>
                <c:pt idx="65">
                  <c:v>2425.6999999999998</c:v>
                </c:pt>
                <c:pt idx="66">
                  <c:v>2970.6000000000004</c:v>
                </c:pt>
                <c:pt idx="67">
                  <c:v>3486</c:v>
                </c:pt>
                <c:pt idx="68">
                  <c:v>4111.5</c:v>
                </c:pt>
                <c:pt idx="69">
                  <c:v>4511</c:v>
                </c:pt>
                <c:pt idx="70">
                  <c:v>5208.6000000000004</c:v>
                </c:pt>
              </c:numCache>
            </c:numRef>
          </c:val>
        </c:ser>
        <c:marker val="1"/>
        <c:axId val="61001088"/>
        <c:axId val="61002880"/>
      </c:lineChart>
      <c:catAx>
        <c:axId val="6100108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61002880"/>
        <c:crosses val="autoZero"/>
        <c:auto val="1"/>
        <c:lblAlgn val="ctr"/>
        <c:lblOffset val="100"/>
      </c:catAx>
      <c:valAx>
        <c:axId val="61002880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61001088"/>
        <c:crosses val="autoZero"/>
        <c:crossBetween val="between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82</xdr:row>
      <xdr:rowOff>28575</xdr:rowOff>
    </xdr:from>
    <xdr:to>
      <xdr:col>10</xdr:col>
      <xdr:colOff>333375</xdr:colOff>
      <xdr:row>99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28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45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2</xdr:row>
      <xdr:rowOff>0</xdr:rowOff>
    </xdr:from>
    <xdr:to>
      <xdr:col>47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28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45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2</xdr:row>
      <xdr:rowOff>0</xdr:rowOff>
    </xdr:from>
    <xdr:to>
      <xdr:col>47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257175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9627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200025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26</xdr:col>
      <xdr:colOff>523875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199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39</xdr:col>
      <xdr:colOff>28575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7160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3835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314325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30</xdr:col>
      <xdr:colOff>390525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9056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7350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209550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29</xdr:col>
      <xdr:colOff>142875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104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42</xdr:col>
      <xdr:colOff>533400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40874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4877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28</xdr:col>
      <xdr:colOff>314325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6865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36</xdr:col>
      <xdr:colOff>200025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6394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6020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371475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26</xdr:col>
      <xdr:colOff>523875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8484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39</xdr:col>
      <xdr:colOff>171450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5445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0691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381000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28</xdr:col>
      <xdr:colOff>161925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8389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41</xdr:col>
      <xdr:colOff>342900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8969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48875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19</xdr:col>
      <xdr:colOff>438150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</xdr:row>
      <xdr:rowOff>0</xdr:rowOff>
    </xdr:from>
    <xdr:to>
      <xdr:col>40</xdr:col>
      <xdr:colOff>57150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81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2</xdr:row>
      <xdr:rowOff>0</xdr:rowOff>
    </xdr:from>
    <xdr:to>
      <xdr:col>47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3025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28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45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2</xdr:row>
      <xdr:rowOff>0</xdr:rowOff>
    </xdr:from>
    <xdr:to>
      <xdr:col>47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81"/>
  <sheetViews>
    <sheetView topLeftCell="A52" workbookViewId="0">
      <selection activeCell="I79" sqref="I79"/>
    </sheetView>
  </sheetViews>
  <sheetFormatPr defaultRowHeight="12.75"/>
  <cols>
    <col min="1" max="16384" width="9.140625" style="14"/>
  </cols>
  <sheetData>
    <row r="1" spans="1:7">
      <c r="A1" s="85" t="s">
        <v>153</v>
      </c>
    </row>
    <row r="2" spans="1:7">
      <c r="A2" s="14" t="s">
        <v>152</v>
      </c>
    </row>
    <row r="3" spans="1:7">
      <c r="A3" s="78" t="s">
        <v>120</v>
      </c>
    </row>
    <row r="4" spans="1:7" ht="13.5" thickBot="1">
      <c r="A4" s="80" t="s">
        <v>121</v>
      </c>
    </row>
    <row r="5" spans="1:7">
      <c r="A5" s="45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</row>
    <row r="6" spans="1:7" ht="13.5" thickBot="1">
      <c r="A6" s="75" t="s">
        <v>7</v>
      </c>
      <c r="B6" s="75" t="s">
        <v>8</v>
      </c>
      <c r="C6" s="31" t="s">
        <v>9</v>
      </c>
      <c r="D6" s="31" t="s">
        <v>10</v>
      </c>
      <c r="E6" s="31" t="s">
        <v>11</v>
      </c>
      <c r="F6" s="31" t="s">
        <v>12</v>
      </c>
      <c r="G6" s="31" t="s">
        <v>13</v>
      </c>
    </row>
    <row r="7" spans="1:7">
      <c r="A7" s="37">
        <v>1930</v>
      </c>
      <c r="B7" s="46">
        <f>+C7+D7+E7+F7+G7</f>
        <v>2321.6</v>
      </c>
      <c r="C7" s="46">
        <v>77.599999999999994</v>
      </c>
      <c r="D7" s="46">
        <v>188.1</v>
      </c>
      <c r="E7" s="46">
        <v>120.5</v>
      </c>
      <c r="F7" s="46">
        <v>1668.8</v>
      </c>
      <c r="G7" s="46">
        <v>266.60000000000002</v>
      </c>
    </row>
    <row r="8" spans="1:7">
      <c r="A8" s="37">
        <v>1934</v>
      </c>
      <c r="B8" s="46">
        <f t="shared" ref="B8:B19" si="0">+C8+D8+E8+F8+G8</f>
        <v>1879.2000000000003</v>
      </c>
      <c r="C8" s="46">
        <v>63.2</v>
      </c>
      <c r="D8" s="46">
        <v>127.1</v>
      </c>
      <c r="E8" s="46">
        <v>114.6</v>
      </c>
      <c r="F8" s="46">
        <v>1205.4000000000001</v>
      </c>
      <c r="G8" s="46">
        <v>368.9</v>
      </c>
    </row>
    <row r="9" spans="1:7">
      <c r="A9" s="37">
        <v>1939</v>
      </c>
      <c r="B9" s="46">
        <f t="shared" si="0"/>
        <v>2689.1</v>
      </c>
      <c r="C9" s="46">
        <v>108.6</v>
      </c>
      <c r="D9" s="46">
        <v>217.2</v>
      </c>
      <c r="E9" s="46">
        <v>183</v>
      </c>
      <c r="F9" s="46">
        <v>1843.7</v>
      </c>
      <c r="G9" s="46">
        <v>336.6</v>
      </c>
    </row>
    <row r="10" spans="1:7">
      <c r="A10" s="37">
        <v>1945</v>
      </c>
      <c r="B10" s="46">
        <f t="shared" si="0"/>
        <v>1581.4</v>
      </c>
      <c r="C10" s="46">
        <v>67.2</v>
      </c>
      <c r="D10" s="46">
        <v>152.9</v>
      </c>
      <c r="E10" s="46">
        <v>110</v>
      </c>
      <c r="F10" s="46">
        <v>1015.8</v>
      </c>
      <c r="G10" s="46">
        <v>235.5</v>
      </c>
    </row>
    <row r="11" spans="1:7">
      <c r="A11" s="37">
        <v>1946</v>
      </c>
      <c r="B11" s="46">
        <f t="shared" si="0"/>
        <v>1669.3</v>
      </c>
      <c r="C11" s="46">
        <v>69.7</v>
      </c>
      <c r="D11" s="46">
        <v>157.30000000000001</v>
      </c>
      <c r="E11" s="46">
        <v>112</v>
      </c>
      <c r="F11" s="46">
        <v>1059.0999999999999</v>
      </c>
      <c r="G11" s="46">
        <v>271.2</v>
      </c>
    </row>
    <row r="12" spans="1:7">
      <c r="A12" s="37">
        <v>1947</v>
      </c>
      <c r="B12" s="46">
        <f t="shared" si="0"/>
        <v>1708</v>
      </c>
      <c r="C12" s="46">
        <v>77.2</v>
      </c>
      <c r="D12" s="46">
        <v>171.9</v>
      </c>
      <c r="E12" s="46">
        <v>117.4</v>
      </c>
      <c r="F12" s="46">
        <v>1039.4000000000001</v>
      </c>
      <c r="G12" s="46">
        <v>302.10000000000002</v>
      </c>
    </row>
    <row r="13" spans="1:7">
      <c r="A13" s="37">
        <v>1948</v>
      </c>
      <c r="B13" s="46">
        <f t="shared" si="0"/>
        <v>1741.3</v>
      </c>
      <c r="C13" s="46">
        <v>81.900000000000006</v>
      </c>
      <c r="D13" s="46">
        <v>172</v>
      </c>
      <c r="E13" s="46">
        <v>116.8</v>
      </c>
      <c r="F13" s="46">
        <v>1038.0999999999999</v>
      </c>
      <c r="G13" s="46">
        <v>332.5</v>
      </c>
    </row>
    <row r="14" spans="1:7">
      <c r="A14" s="37">
        <v>1949</v>
      </c>
      <c r="B14" s="46">
        <f t="shared" si="0"/>
        <v>1854.8000000000002</v>
      </c>
      <c r="C14" s="46">
        <v>88.2</v>
      </c>
      <c r="D14" s="46">
        <v>188.5</v>
      </c>
      <c r="E14" s="46">
        <v>119.7</v>
      </c>
      <c r="F14" s="46">
        <v>1088.9000000000001</v>
      </c>
      <c r="G14" s="46">
        <v>369.5</v>
      </c>
    </row>
    <row r="15" spans="1:7">
      <c r="A15" s="37">
        <v>1950</v>
      </c>
      <c r="B15" s="46">
        <f t="shared" si="0"/>
        <v>1787.1999999999998</v>
      </c>
      <c r="C15" s="46">
        <v>83.8</v>
      </c>
      <c r="D15" s="46">
        <v>185.2</v>
      </c>
      <c r="E15" s="46">
        <v>118.7</v>
      </c>
      <c r="F15" s="46">
        <v>1037.0999999999999</v>
      </c>
      <c r="G15" s="46">
        <v>362.4</v>
      </c>
    </row>
    <row r="16" spans="1:7">
      <c r="A16" s="37">
        <v>1951</v>
      </c>
      <c r="B16" s="46">
        <f t="shared" si="0"/>
        <v>1737.4</v>
      </c>
      <c r="C16" s="46">
        <v>79.8</v>
      </c>
      <c r="D16" s="46">
        <v>189.2</v>
      </c>
      <c r="E16" s="46">
        <v>114.9</v>
      </c>
      <c r="F16" s="46">
        <v>995.9</v>
      </c>
      <c r="G16" s="46">
        <v>357.6</v>
      </c>
    </row>
    <row r="17" spans="1:7">
      <c r="A17" s="37">
        <v>1952</v>
      </c>
      <c r="B17" s="46">
        <f t="shared" si="0"/>
        <v>1683.4</v>
      </c>
      <c r="C17" s="46">
        <v>77.900000000000006</v>
      </c>
      <c r="D17" s="46">
        <v>190.3</v>
      </c>
      <c r="E17" s="46">
        <v>107.3</v>
      </c>
      <c r="F17" s="46">
        <v>956.8</v>
      </c>
      <c r="G17" s="46">
        <v>351.1</v>
      </c>
    </row>
    <row r="18" spans="1:7">
      <c r="A18" s="37">
        <v>1953</v>
      </c>
      <c r="B18" s="46">
        <f t="shared" si="0"/>
        <v>1532.2</v>
      </c>
      <c r="C18" s="46">
        <v>72.7</v>
      </c>
      <c r="D18" s="46">
        <v>176.6</v>
      </c>
      <c r="E18" s="46">
        <v>98.1</v>
      </c>
      <c r="F18" s="46">
        <v>871.6</v>
      </c>
      <c r="G18" s="46">
        <v>313.2</v>
      </c>
    </row>
    <row r="19" spans="1:7">
      <c r="A19" s="37">
        <v>1954</v>
      </c>
      <c r="B19" s="46">
        <f t="shared" si="0"/>
        <v>1587.8</v>
      </c>
      <c r="C19" s="46">
        <v>74</v>
      </c>
      <c r="D19" s="46">
        <v>188</v>
      </c>
      <c r="E19" s="46">
        <v>98.6</v>
      </c>
      <c r="F19" s="46">
        <v>877.5</v>
      </c>
      <c r="G19" s="46">
        <v>349.7</v>
      </c>
    </row>
    <row r="20" spans="1:7">
      <c r="A20" s="37">
        <v>1955</v>
      </c>
      <c r="B20" s="46">
        <v>1648.6</v>
      </c>
      <c r="C20" s="46">
        <v>78.099999999999994</v>
      </c>
      <c r="D20" s="46">
        <v>195</v>
      </c>
      <c r="E20" s="46">
        <v>103.2</v>
      </c>
      <c r="F20" s="46">
        <v>903.3</v>
      </c>
      <c r="G20" s="46">
        <v>369</v>
      </c>
    </row>
    <row r="21" spans="1:7">
      <c r="A21" s="37">
        <v>1956</v>
      </c>
      <c r="B21" s="46">
        <v>1663.2</v>
      </c>
      <c r="C21" s="46">
        <v>78.2</v>
      </c>
      <c r="D21" s="46">
        <v>196.5</v>
      </c>
      <c r="E21" s="46">
        <v>104.5</v>
      </c>
      <c r="F21" s="46">
        <v>911.1</v>
      </c>
      <c r="G21" s="46">
        <v>372.9</v>
      </c>
    </row>
    <row r="22" spans="1:7">
      <c r="A22" s="37">
        <v>1957</v>
      </c>
      <c r="B22" s="46">
        <v>1698.1</v>
      </c>
      <c r="C22" s="46">
        <v>79.900000000000006</v>
      </c>
      <c r="D22" s="46">
        <v>202.8</v>
      </c>
      <c r="E22" s="46">
        <v>117.2</v>
      </c>
      <c r="F22" s="46">
        <v>919.3</v>
      </c>
      <c r="G22" s="46">
        <v>378.9</v>
      </c>
    </row>
    <row r="23" spans="1:7">
      <c r="A23" s="37">
        <v>1958</v>
      </c>
      <c r="B23" s="46">
        <v>1757.9</v>
      </c>
      <c r="C23" s="46">
        <v>79.599999999999994</v>
      </c>
      <c r="D23" s="46">
        <v>217</v>
      </c>
      <c r="E23" s="46">
        <v>126.6</v>
      </c>
      <c r="F23" s="46">
        <v>949.8</v>
      </c>
      <c r="G23" s="46">
        <v>384.9</v>
      </c>
    </row>
    <row r="24" spans="1:7">
      <c r="A24" s="37">
        <v>1959</v>
      </c>
      <c r="B24" s="46">
        <v>1807.2</v>
      </c>
      <c r="C24" s="46">
        <v>76.5</v>
      </c>
      <c r="D24" s="46">
        <v>222.6</v>
      </c>
      <c r="E24" s="46">
        <v>131.19999999999999</v>
      </c>
      <c r="F24" s="46">
        <v>976.2</v>
      </c>
      <c r="G24" s="46">
        <v>400.7</v>
      </c>
    </row>
    <row r="25" spans="1:7">
      <c r="A25" s="37">
        <v>1960</v>
      </c>
      <c r="B25" s="46">
        <v>1723.5</v>
      </c>
      <c r="C25" s="46">
        <v>72.400000000000006</v>
      </c>
      <c r="D25" s="46">
        <v>226</v>
      </c>
      <c r="E25" s="46">
        <v>131</v>
      </c>
      <c r="F25" s="46">
        <v>922</v>
      </c>
      <c r="G25" s="46">
        <v>372.1</v>
      </c>
    </row>
    <row r="26" spans="1:7">
      <c r="A26" s="37">
        <v>1961</v>
      </c>
      <c r="B26" s="46">
        <v>1530.2</v>
      </c>
      <c r="C26" s="46">
        <v>59.6</v>
      </c>
      <c r="D26" s="46">
        <v>205.6</v>
      </c>
      <c r="E26" s="46">
        <v>113.7</v>
      </c>
      <c r="F26" s="46">
        <v>833.8</v>
      </c>
      <c r="G26" s="46">
        <v>317.5</v>
      </c>
    </row>
    <row r="27" spans="1:7">
      <c r="A27" s="37">
        <v>1962</v>
      </c>
      <c r="B27" s="46">
        <v>1432.7</v>
      </c>
      <c r="C27" s="46">
        <v>55.7</v>
      </c>
      <c r="D27" s="46">
        <v>207.4</v>
      </c>
      <c r="E27" s="46">
        <v>115.8</v>
      </c>
      <c r="F27" s="46">
        <v>805</v>
      </c>
      <c r="G27" s="46">
        <v>248.8</v>
      </c>
    </row>
    <row r="28" spans="1:7">
      <c r="A28" s="37">
        <v>1963</v>
      </c>
      <c r="B28" s="46">
        <v>1567.2</v>
      </c>
      <c r="C28" s="46">
        <v>52.4</v>
      </c>
      <c r="D28" s="46">
        <v>213</v>
      </c>
      <c r="E28" s="46">
        <v>129</v>
      </c>
      <c r="F28" s="46">
        <v>895.5</v>
      </c>
      <c r="G28" s="46">
        <v>277.3</v>
      </c>
    </row>
    <row r="29" spans="1:7">
      <c r="A29" s="37">
        <v>1964</v>
      </c>
      <c r="B29" s="46">
        <v>1593.6</v>
      </c>
      <c r="C29" s="46">
        <v>50.9</v>
      </c>
      <c r="D29" s="46">
        <v>222.2</v>
      </c>
      <c r="E29" s="46">
        <v>133.9</v>
      </c>
      <c r="F29" s="46">
        <v>919.9</v>
      </c>
      <c r="G29" s="46">
        <v>266.7</v>
      </c>
    </row>
    <row r="30" spans="1:7">
      <c r="A30" s="37">
        <v>1965</v>
      </c>
      <c r="B30" s="46">
        <v>1661.7</v>
      </c>
      <c r="C30" s="46">
        <v>49.8</v>
      </c>
      <c r="D30" s="46">
        <v>232</v>
      </c>
      <c r="E30" s="46">
        <v>152.5</v>
      </c>
      <c r="F30" s="46">
        <v>954.1</v>
      </c>
      <c r="G30" s="46">
        <v>273.3</v>
      </c>
    </row>
    <row r="31" spans="1:7">
      <c r="A31" s="37">
        <v>1966</v>
      </c>
      <c r="B31" s="46">
        <v>1670</v>
      </c>
      <c r="C31" s="46">
        <v>47.4</v>
      </c>
      <c r="D31" s="46">
        <v>227.3</v>
      </c>
      <c r="E31" s="46">
        <v>161.30000000000001</v>
      </c>
      <c r="F31" s="46">
        <v>954.7</v>
      </c>
      <c r="G31" s="46">
        <v>279.3</v>
      </c>
    </row>
    <row r="32" spans="1:7">
      <c r="A32" s="37">
        <v>1967</v>
      </c>
      <c r="B32" s="46">
        <v>1697.5</v>
      </c>
      <c r="C32" s="46">
        <v>43.9</v>
      </c>
      <c r="D32" s="46">
        <v>222</v>
      </c>
      <c r="E32" s="46">
        <v>159.19999999999999</v>
      </c>
      <c r="F32" s="46">
        <v>978.1</v>
      </c>
      <c r="G32" s="46">
        <v>294.3</v>
      </c>
    </row>
    <row r="33" spans="1:7">
      <c r="A33" s="37">
        <v>1968</v>
      </c>
      <c r="B33" s="46">
        <v>1597</v>
      </c>
      <c r="C33" s="46">
        <v>40.299999999999997</v>
      </c>
      <c r="D33" s="46">
        <v>207.1</v>
      </c>
      <c r="E33" s="46">
        <v>152.19999999999999</v>
      </c>
      <c r="F33" s="46">
        <v>935.2</v>
      </c>
      <c r="G33" s="46">
        <v>262.2</v>
      </c>
    </row>
    <row r="34" spans="1:7">
      <c r="A34" s="37">
        <v>1969</v>
      </c>
      <c r="B34" s="46">
        <v>1678.5</v>
      </c>
      <c r="C34" s="46">
        <v>39</v>
      </c>
      <c r="D34" s="46">
        <v>217.2</v>
      </c>
      <c r="E34" s="46">
        <v>157.6</v>
      </c>
      <c r="F34" s="46">
        <v>988.6</v>
      </c>
      <c r="G34" s="46">
        <v>276.10000000000002</v>
      </c>
    </row>
    <row r="35" spans="1:7">
      <c r="A35" s="37">
        <v>1970</v>
      </c>
      <c r="B35" s="46">
        <v>1707.6</v>
      </c>
      <c r="C35" s="46">
        <v>39.1</v>
      </c>
      <c r="D35" s="46">
        <v>223</v>
      </c>
      <c r="E35" s="46">
        <v>167.7</v>
      </c>
      <c r="F35" s="46">
        <v>992.8</v>
      </c>
      <c r="G35" s="46">
        <v>285</v>
      </c>
    </row>
    <row r="36" spans="1:7">
      <c r="A36" s="37">
        <v>1971</v>
      </c>
      <c r="B36" s="46">
        <v>1652.2</v>
      </c>
      <c r="C36" s="46">
        <v>36.700000000000003</v>
      </c>
      <c r="D36" s="46">
        <v>196.5</v>
      </c>
      <c r="E36" s="46">
        <v>167.5</v>
      </c>
      <c r="F36" s="46">
        <v>971.3</v>
      </c>
      <c r="G36" s="46">
        <v>280.2</v>
      </c>
    </row>
    <row r="37" spans="1:7">
      <c r="A37" s="37">
        <v>1972</v>
      </c>
      <c r="B37" s="46">
        <v>1713.7</v>
      </c>
      <c r="C37" s="46">
        <v>36.299999999999997</v>
      </c>
      <c r="D37" s="46">
        <v>195.6</v>
      </c>
      <c r="E37" s="46">
        <v>170</v>
      </c>
      <c r="F37" s="46">
        <v>1012.2</v>
      </c>
      <c r="G37" s="46">
        <v>299.60000000000002</v>
      </c>
    </row>
    <row r="38" spans="1:7">
      <c r="A38" s="37">
        <v>1973</v>
      </c>
      <c r="B38" s="46">
        <v>1733.3</v>
      </c>
      <c r="C38" s="46">
        <v>36.9</v>
      </c>
      <c r="D38" s="46">
        <v>184</v>
      </c>
      <c r="E38" s="46">
        <v>170</v>
      </c>
      <c r="F38" s="46">
        <v>1035</v>
      </c>
      <c r="G38" s="46">
        <v>307.39999999999998</v>
      </c>
    </row>
    <row r="39" spans="1:7">
      <c r="A39" s="37">
        <v>1974</v>
      </c>
      <c r="B39" s="46">
        <v>1820.1</v>
      </c>
      <c r="C39" s="46">
        <v>37</v>
      </c>
      <c r="D39" s="46">
        <v>188.5</v>
      </c>
      <c r="E39" s="46">
        <v>174.5</v>
      </c>
      <c r="F39" s="46">
        <v>1098.2</v>
      </c>
      <c r="G39" s="46">
        <v>321.89999999999998</v>
      </c>
    </row>
    <row r="40" spans="1:7">
      <c r="A40" s="37">
        <v>1975</v>
      </c>
      <c r="B40" s="46">
        <v>1875.6</v>
      </c>
      <c r="C40" s="46">
        <v>37.5</v>
      </c>
      <c r="D40" s="46">
        <v>189</v>
      </c>
      <c r="E40" s="46">
        <v>185.3</v>
      </c>
      <c r="F40" s="46">
        <v>1133.3</v>
      </c>
      <c r="G40" s="46">
        <v>330.5</v>
      </c>
    </row>
    <row r="41" spans="1:7">
      <c r="A41" s="37">
        <v>1976</v>
      </c>
      <c r="B41" s="46">
        <v>1914.5</v>
      </c>
      <c r="C41" s="46">
        <v>37.9</v>
      </c>
      <c r="D41" s="46">
        <v>195.6</v>
      </c>
      <c r="E41" s="46">
        <v>196</v>
      </c>
      <c r="F41" s="46">
        <v>1147.0999999999999</v>
      </c>
      <c r="G41" s="46">
        <v>337.9</v>
      </c>
    </row>
    <row r="42" spans="1:7">
      <c r="A42" s="37">
        <v>1977</v>
      </c>
      <c r="B42" s="46">
        <v>1953.3</v>
      </c>
      <c r="C42" s="46">
        <v>38.700000000000003</v>
      </c>
      <c r="D42" s="46">
        <v>203</v>
      </c>
      <c r="E42" s="46">
        <v>205</v>
      </c>
      <c r="F42" s="46">
        <v>1171.7</v>
      </c>
      <c r="G42" s="46">
        <v>334.9</v>
      </c>
    </row>
    <row r="43" spans="1:7">
      <c r="A43" s="37">
        <v>1978</v>
      </c>
      <c r="B43" s="46">
        <v>2016.8</v>
      </c>
      <c r="C43" s="46">
        <v>38.200000000000003</v>
      </c>
      <c r="D43" s="46">
        <v>202</v>
      </c>
      <c r="E43" s="46">
        <v>213.3</v>
      </c>
      <c r="F43" s="46">
        <v>1199.5</v>
      </c>
      <c r="G43" s="46">
        <v>363.8</v>
      </c>
    </row>
    <row r="44" spans="1:7">
      <c r="A44" s="37">
        <v>1979</v>
      </c>
      <c r="B44" s="46">
        <v>2023.2</v>
      </c>
      <c r="C44" s="46">
        <v>38.6</v>
      </c>
      <c r="D44" s="46">
        <v>202.4</v>
      </c>
      <c r="E44" s="46">
        <v>214</v>
      </c>
      <c r="F44" s="46">
        <v>1208.4000000000001</v>
      </c>
      <c r="G44" s="46">
        <v>359.8</v>
      </c>
    </row>
    <row r="45" spans="1:7">
      <c r="A45" s="37">
        <v>1980</v>
      </c>
      <c r="B45" s="46">
        <v>1933.4</v>
      </c>
      <c r="C45" s="46">
        <v>35.4</v>
      </c>
      <c r="D45" s="46">
        <v>183</v>
      </c>
      <c r="E45" s="46">
        <v>199</v>
      </c>
      <c r="F45" s="46">
        <v>1176.5999999999999</v>
      </c>
      <c r="G45" s="46">
        <v>339.4</v>
      </c>
    </row>
    <row r="46" spans="1:7">
      <c r="A46" s="37">
        <v>1981</v>
      </c>
      <c r="B46" s="46">
        <v>1928.9</v>
      </c>
      <c r="C46" s="46">
        <v>35.200000000000003</v>
      </c>
      <c r="D46" s="46">
        <v>171.6</v>
      </c>
      <c r="E46" s="46">
        <v>180.7</v>
      </c>
      <c r="F46" s="46">
        <v>1206</v>
      </c>
      <c r="G46" s="46">
        <v>335.4</v>
      </c>
    </row>
    <row r="47" spans="1:7">
      <c r="A47" s="37">
        <v>1982</v>
      </c>
      <c r="B47" s="46">
        <v>2009.9</v>
      </c>
      <c r="C47" s="46">
        <v>35.200000000000003</v>
      </c>
      <c r="D47" s="46">
        <v>174.1</v>
      </c>
      <c r="E47" s="46">
        <v>180.6</v>
      </c>
      <c r="F47" s="46">
        <v>1255.8</v>
      </c>
      <c r="G47" s="46">
        <v>364.2</v>
      </c>
    </row>
    <row r="48" spans="1:7">
      <c r="A48" s="37">
        <v>1983</v>
      </c>
      <c r="B48" s="46">
        <v>1739.8</v>
      </c>
      <c r="C48" s="46">
        <v>35</v>
      </c>
      <c r="D48" s="46">
        <v>163</v>
      </c>
      <c r="E48" s="46">
        <v>168.4</v>
      </c>
      <c r="F48" s="46">
        <v>1044.8</v>
      </c>
      <c r="G48" s="46">
        <v>328.6</v>
      </c>
    </row>
    <row r="49" spans="1:7">
      <c r="A49" s="37">
        <v>1984</v>
      </c>
      <c r="B49" s="46">
        <v>1736.1</v>
      </c>
      <c r="C49" s="46">
        <v>33.4</v>
      </c>
      <c r="D49" s="46">
        <v>164.1</v>
      </c>
      <c r="E49" s="46">
        <v>168</v>
      </c>
      <c r="F49" s="46">
        <v>1053</v>
      </c>
      <c r="G49" s="46">
        <v>317.60000000000002</v>
      </c>
    </row>
    <row r="50" spans="1:7">
      <c r="A50" s="37">
        <v>1985</v>
      </c>
      <c r="B50" s="46">
        <v>1675.3</v>
      </c>
      <c r="C50" s="46">
        <v>30.1</v>
      </c>
      <c r="D50" s="46">
        <v>161</v>
      </c>
      <c r="E50" s="46">
        <v>167.9</v>
      </c>
      <c r="F50" s="46">
        <v>1018.3</v>
      </c>
      <c r="G50" s="46">
        <v>298</v>
      </c>
    </row>
    <row r="51" spans="1:7">
      <c r="A51" s="37">
        <v>1986</v>
      </c>
      <c r="B51" s="46">
        <v>1726</v>
      </c>
      <c r="C51" s="46">
        <v>30.2</v>
      </c>
      <c r="D51" s="46">
        <v>167.8</v>
      </c>
      <c r="E51" s="46">
        <v>174.1</v>
      </c>
      <c r="F51" s="46">
        <v>1022.7</v>
      </c>
      <c r="G51" s="46">
        <v>331.2</v>
      </c>
    </row>
    <row r="52" spans="1:7">
      <c r="A52" s="37">
        <v>1987</v>
      </c>
      <c r="B52" s="46">
        <v>1752.9</v>
      </c>
      <c r="C52" s="46">
        <v>30.6</v>
      </c>
      <c r="D52" s="46">
        <v>167.6</v>
      </c>
      <c r="E52" s="46">
        <v>179.2</v>
      </c>
      <c r="F52" s="46">
        <v>1043.8</v>
      </c>
      <c r="G52" s="46">
        <v>331.7</v>
      </c>
    </row>
    <row r="53" spans="1:7">
      <c r="A53" s="37">
        <v>1988</v>
      </c>
      <c r="B53" s="46">
        <v>1776.2</v>
      </c>
      <c r="C53" s="46">
        <v>30.7</v>
      </c>
      <c r="D53" s="46">
        <v>174.6</v>
      </c>
      <c r="E53" s="46">
        <v>176.7</v>
      </c>
      <c r="F53" s="46">
        <v>1049.9000000000001</v>
      </c>
      <c r="G53" s="46">
        <v>344.3</v>
      </c>
    </row>
    <row r="54" spans="1:7">
      <c r="A54" s="37">
        <v>1989</v>
      </c>
      <c r="B54" s="46">
        <v>1937.6</v>
      </c>
      <c r="C54" s="46">
        <v>31.7</v>
      </c>
      <c r="D54" s="46">
        <v>185.7</v>
      </c>
      <c r="E54" s="46">
        <v>187</v>
      </c>
      <c r="F54" s="46">
        <v>1135.7</v>
      </c>
      <c r="G54" s="46">
        <v>397.5</v>
      </c>
    </row>
    <row r="55" spans="1:7">
      <c r="A55" s="37">
        <v>1990</v>
      </c>
      <c r="B55" s="46">
        <v>2061.3000000000002</v>
      </c>
      <c r="C55" s="46">
        <v>31.4</v>
      </c>
      <c r="D55" s="46">
        <v>196</v>
      </c>
      <c r="E55" s="46">
        <v>200.5</v>
      </c>
      <c r="F55" s="46">
        <v>1219.9000000000001</v>
      </c>
      <c r="G55" s="46">
        <v>413.5</v>
      </c>
    </row>
    <row r="56" spans="1:7">
      <c r="A56" s="37">
        <v>1991</v>
      </c>
      <c r="B56" s="46">
        <v>2022.2</v>
      </c>
      <c r="C56" s="46">
        <v>27.7</v>
      </c>
      <c r="D56" s="46">
        <v>196.1</v>
      </c>
      <c r="E56" s="46">
        <v>198.2</v>
      </c>
      <c r="F56" s="46">
        <v>1171.7</v>
      </c>
      <c r="G56" s="46">
        <v>428.5</v>
      </c>
    </row>
    <row r="57" spans="1:7">
      <c r="A57" s="37">
        <v>1992</v>
      </c>
      <c r="B57" s="46">
        <v>2046</v>
      </c>
      <c r="C57" s="46">
        <v>21.6</v>
      </c>
      <c r="D57" s="46">
        <v>180.8</v>
      </c>
      <c r="E57" s="46">
        <v>197.9</v>
      </c>
      <c r="F57" s="46">
        <v>1190.5999999999999</v>
      </c>
      <c r="G57" s="46">
        <v>455.1</v>
      </c>
    </row>
    <row r="58" spans="1:7">
      <c r="A58" s="37">
        <v>1993</v>
      </c>
      <c r="B58" s="46">
        <v>2106.1999999999998</v>
      </c>
      <c r="C58" s="46">
        <v>21</v>
      </c>
      <c r="D58" s="46">
        <v>191.3</v>
      </c>
      <c r="E58" s="46">
        <v>205.7</v>
      </c>
      <c r="F58" s="46">
        <v>1170.8</v>
      </c>
      <c r="G58" s="46">
        <v>517.4</v>
      </c>
    </row>
    <row r="59" spans="1:7">
      <c r="A59" s="37">
        <v>1994</v>
      </c>
      <c r="B59" s="46">
        <v>2346.3000000000002</v>
      </c>
      <c r="C59" s="46">
        <v>20.8</v>
      </c>
      <c r="D59" s="46">
        <v>222.2</v>
      </c>
      <c r="E59" s="46">
        <v>235.8</v>
      </c>
      <c r="F59" s="46">
        <v>1254.9000000000001</v>
      </c>
      <c r="G59" s="46">
        <v>612.6</v>
      </c>
    </row>
    <row r="60" spans="1:7">
      <c r="A60" s="37">
        <v>1995</v>
      </c>
      <c r="B60" s="46">
        <v>2595.1</v>
      </c>
      <c r="C60" s="46">
        <v>20.9</v>
      </c>
      <c r="D60" s="46">
        <v>254.4</v>
      </c>
      <c r="E60" s="46">
        <v>270.7</v>
      </c>
      <c r="F60" s="46">
        <v>1312.6</v>
      </c>
      <c r="G60" s="46">
        <v>736.5</v>
      </c>
    </row>
    <row r="61" spans="1:7">
      <c r="A61" s="37">
        <v>1996</v>
      </c>
      <c r="B61" s="46">
        <v>2550.1</v>
      </c>
      <c r="C61" s="46">
        <v>19.600000000000001</v>
      </c>
      <c r="D61" s="46">
        <v>250.7</v>
      </c>
      <c r="E61" s="46">
        <v>268.2</v>
      </c>
      <c r="F61" s="46">
        <v>1260.0999999999999</v>
      </c>
      <c r="G61" s="46">
        <v>751.5</v>
      </c>
    </row>
    <row r="62" spans="1:7">
      <c r="A62" s="37">
        <v>1997</v>
      </c>
      <c r="B62" s="46">
        <v>2718.2</v>
      </c>
      <c r="C62" s="46">
        <v>19.2</v>
      </c>
      <c r="D62" s="46">
        <v>258.7</v>
      </c>
      <c r="E62" s="46">
        <v>271.8</v>
      </c>
      <c r="F62" s="46">
        <v>1306.8</v>
      </c>
      <c r="G62" s="46">
        <v>861.7</v>
      </c>
    </row>
    <row r="63" spans="1:7">
      <c r="A63" s="37">
        <v>1998</v>
      </c>
      <c r="B63" s="46">
        <v>2921.5</v>
      </c>
      <c r="C63" s="46">
        <v>19.5</v>
      </c>
      <c r="D63" s="46">
        <v>279.10000000000002</v>
      </c>
      <c r="E63" s="46">
        <v>282.39999999999998</v>
      </c>
      <c r="F63" s="46">
        <v>1387.9</v>
      </c>
      <c r="G63" s="46">
        <v>952.6</v>
      </c>
    </row>
    <row r="64" spans="1:7">
      <c r="A64" s="37">
        <v>1999</v>
      </c>
      <c r="B64" s="46">
        <v>2956.7</v>
      </c>
      <c r="C64" s="46">
        <v>19.3</v>
      </c>
      <c r="D64" s="46">
        <v>287.89999999999998</v>
      </c>
      <c r="E64" s="46">
        <v>296</v>
      </c>
      <c r="F64" s="46">
        <v>1423.1</v>
      </c>
      <c r="G64" s="46">
        <v>930.4</v>
      </c>
    </row>
    <row r="65" spans="1:7">
      <c r="A65" s="37">
        <v>2000</v>
      </c>
      <c r="B65" s="46">
        <v>2159</v>
      </c>
      <c r="C65" s="46">
        <v>16.5</v>
      </c>
      <c r="D65" s="46">
        <v>178.1</v>
      </c>
      <c r="E65" s="46">
        <v>174.8</v>
      </c>
      <c r="F65" s="46">
        <v>1059</v>
      </c>
      <c r="G65" s="46">
        <v>730.6</v>
      </c>
    </row>
    <row r="66" spans="1:7">
      <c r="A66" s="37">
        <v>2001</v>
      </c>
      <c r="B66" s="46">
        <v>1869.1</v>
      </c>
      <c r="C66" s="46">
        <v>14.7</v>
      </c>
      <c r="D66" s="46">
        <v>141</v>
      </c>
      <c r="E66" s="46">
        <v>99.3</v>
      </c>
      <c r="F66" s="46">
        <v>911.1</v>
      </c>
      <c r="G66" s="46">
        <v>703</v>
      </c>
    </row>
    <row r="67" spans="1:7">
      <c r="A67" s="37">
        <v>2002</v>
      </c>
      <c r="B67" s="46">
        <v>1665.3</v>
      </c>
      <c r="C67" s="46">
        <v>13.3</v>
      </c>
      <c r="D67" s="46">
        <v>115.1</v>
      </c>
      <c r="E67" s="46">
        <v>75.3</v>
      </c>
      <c r="F67" s="46">
        <v>805.9</v>
      </c>
      <c r="G67" s="46">
        <v>655.7</v>
      </c>
    </row>
    <row r="68" spans="1:7">
      <c r="A68" s="47">
        <v>2003</v>
      </c>
      <c r="B68" s="48">
        <v>1918.8</v>
      </c>
      <c r="C68" s="48">
        <v>13.9</v>
      </c>
      <c r="D68" s="48">
        <v>123.8</v>
      </c>
      <c r="E68" s="48">
        <v>83</v>
      </c>
      <c r="F68" s="48">
        <v>881.7</v>
      </c>
      <c r="G68" s="48">
        <v>816.4</v>
      </c>
    </row>
    <row r="69" spans="1:7">
      <c r="A69" s="37">
        <v>2004</v>
      </c>
      <c r="B69" s="48">
        <v>2155.4</v>
      </c>
      <c r="C69" s="48">
        <v>13.8</v>
      </c>
      <c r="D69" s="48">
        <v>132.9</v>
      </c>
      <c r="E69" s="48">
        <v>91.2</v>
      </c>
      <c r="F69" s="48">
        <v>971.5</v>
      </c>
      <c r="G69" s="48">
        <v>946</v>
      </c>
    </row>
    <row r="70" spans="1:7">
      <c r="A70" s="47">
        <v>2005</v>
      </c>
      <c r="B70" s="48">
        <v>2301</v>
      </c>
      <c r="C70" s="48">
        <v>13.1</v>
      </c>
      <c r="D70" s="48">
        <v>136.6</v>
      </c>
      <c r="E70" s="48">
        <v>99.7</v>
      </c>
      <c r="F70" s="48">
        <v>1059.4000000000001</v>
      </c>
      <c r="G70" s="48">
        <v>992.2</v>
      </c>
    </row>
    <row r="71" spans="1:7">
      <c r="A71" s="37">
        <v>2006</v>
      </c>
      <c r="B71" s="48">
        <v>2623.2</v>
      </c>
      <c r="C71" s="48">
        <v>13</v>
      </c>
      <c r="D71" s="48">
        <v>151.30000000000001</v>
      </c>
      <c r="E71" s="48">
        <v>111.1</v>
      </c>
      <c r="F71" s="48">
        <v>1213.4000000000001</v>
      </c>
      <c r="G71" s="48">
        <v>1134.4000000000001</v>
      </c>
    </row>
    <row r="72" spans="1:7">
      <c r="A72" s="47">
        <v>2007</v>
      </c>
      <c r="B72" s="48">
        <v>3190.1</v>
      </c>
      <c r="C72" s="48">
        <v>13.5</v>
      </c>
      <c r="D72" s="48">
        <v>174.9</v>
      </c>
      <c r="E72" s="48">
        <v>133.5</v>
      </c>
      <c r="F72" s="48">
        <v>1462.1</v>
      </c>
      <c r="G72" s="48">
        <v>1406.1</v>
      </c>
    </row>
    <row r="73" spans="1:7">
      <c r="A73" s="37">
        <v>2008</v>
      </c>
      <c r="B73" s="48">
        <v>3449.8</v>
      </c>
      <c r="C73" s="48">
        <v>14.1</v>
      </c>
      <c r="D73" s="48">
        <v>173</v>
      </c>
      <c r="E73" s="48">
        <v>134.80000000000001</v>
      </c>
      <c r="F73" s="48">
        <v>1569.2</v>
      </c>
      <c r="G73" s="48">
        <v>1558.7</v>
      </c>
    </row>
    <row r="74" spans="1:7">
      <c r="A74" s="47">
        <v>2009</v>
      </c>
      <c r="B74" s="48">
        <v>3620.2</v>
      </c>
      <c r="C74" s="48">
        <v>15.2</v>
      </c>
      <c r="D74" s="48">
        <v>183.4</v>
      </c>
      <c r="E74" s="48">
        <v>141.1</v>
      </c>
      <c r="F74" s="48">
        <v>1691.4</v>
      </c>
      <c r="G74" s="48">
        <v>1589.1</v>
      </c>
    </row>
    <row r="75" spans="1:7">
      <c r="A75" s="47">
        <v>2010</v>
      </c>
      <c r="B75" s="48">
        <v>2010.5</v>
      </c>
      <c r="C75" s="48">
        <v>14.7</v>
      </c>
      <c r="D75" s="48">
        <v>113.8</v>
      </c>
      <c r="E75" s="48">
        <v>76.2</v>
      </c>
      <c r="F75" s="48">
        <v>896.6</v>
      </c>
      <c r="G75" s="48">
        <v>909.2</v>
      </c>
    </row>
    <row r="76" spans="1:7">
      <c r="A76" s="91">
        <v>2011</v>
      </c>
      <c r="B76" s="48">
        <f>+C76+D76+E76+F76+G76</f>
        <v>2425.6999999999998</v>
      </c>
      <c r="C76" s="48">
        <v>15.9</v>
      </c>
      <c r="D76" s="48">
        <v>141.1</v>
      </c>
      <c r="E76" s="48">
        <v>90.5</v>
      </c>
      <c r="F76" s="48">
        <v>1051.8</v>
      </c>
      <c r="G76" s="48">
        <v>1126.4000000000001</v>
      </c>
    </row>
    <row r="77" spans="1:7">
      <c r="A77" s="91">
        <v>2012</v>
      </c>
      <c r="B77" s="48">
        <f t="shared" ref="B77:B80" si="1">+C77+D77+E77+F77+G77</f>
        <v>2970.6000000000004</v>
      </c>
      <c r="C77" s="48">
        <v>18.100000000000001</v>
      </c>
      <c r="D77" s="48">
        <v>170.5</v>
      </c>
      <c r="E77" s="48">
        <v>113.9</v>
      </c>
      <c r="F77" s="48">
        <v>1310.9</v>
      </c>
      <c r="G77" s="48">
        <v>1357.2</v>
      </c>
    </row>
    <row r="78" spans="1:7">
      <c r="A78" s="91">
        <v>2013</v>
      </c>
      <c r="B78" s="48">
        <f t="shared" si="1"/>
        <v>3486</v>
      </c>
      <c r="C78" s="48">
        <v>19.7</v>
      </c>
      <c r="D78" s="48">
        <v>205.9</v>
      </c>
      <c r="E78" s="48">
        <v>144.9</v>
      </c>
      <c r="F78" s="48">
        <v>1541.3</v>
      </c>
      <c r="G78" s="48">
        <v>1574.2</v>
      </c>
    </row>
    <row r="79" spans="1:7">
      <c r="A79" s="91">
        <v>2014</v>
      </c>
      <c r="B79" s="48">
        <f t="shared" si="1"/>
        <v>4111.5</v>
      </c>
      <c r="C79" s="48">
        <v>21.9</v>
      </c>
      <c r="D79" s="48">
        <v>246.9</v>
      </c>
      <c r="E79" s="48">
        <v>183.3</v>
      </c>
      <c r="F79" s="48">
        <v>1821.1</v>
      </c>
      <c r="G79" s="48">
        <v>1838.3</v>
      </c>
    </row>
    <row r="80" spans="1:7">
      <c r="A80" s="95">
        <v>2015</v>
      </c>
      <c r="B80" s="48">
        <f t="shared" si="1"/>
        <v>4511</v>
      </c>
      <c r="C80" s="48">
        <v>23.1</v>
      </c>
      <c r="D80" s="48">
        <v>280.2</v>
      </c>
      <c r="E80" s="48">
        <v>217.6</v>
      </c>
      <c r="F80" s="48">
        <v>2021.8</v>
      </c>
      <c r="G80" s="48">
        <v>1968.3</v>
      </c>
    </row>
    <row r="81" spans="1:7" ht="14.25">
      <c r="A81" s="100">
        <v>2016</v>
      </c>
      <c r="B81" s="118">
        <v>5208.6000000000004</v>
      </c>
      <c r="C81" s="118">
        <v>26.3</v>
      </c>
      <c r="D81" s="118">
        <v>323.39999999999998</v>
      </c>
      <c r="E81" s="118">
        <v>259.89999999999998</v>
      </c>
      <c r="F81" s="118">
        <v>2378.5</v>
      </c>
      <c r="G81" s="118">
        <v>2220.5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79"/>
  <sheetViews>
    <sheetView topLeftCell="A67" workbookViewId="0">
      <selection activeCell="C79" sqref="C79:G79"/>
    </sheetView>
  </sheetViews>
  <sheetFormatPr defaultRowHeight="12.75"/>
  <cols>
    <col min="1" max="16384" width="9.140625" style="14"/>
  </cols>
  <sheetData>
    <row r="1" spans="1:7">
      <c r="A1" s="85" t="s">
        <v>153</v>
      </c>
    </row>
    <row r="2" spans="1:7">
      <c r="A2" s="14" t="s">
        <v>152</v>
      </c>
    </row>
    <row r="3" spans="1:7">
      <c r="A3" s="78" t="s">
        <v>129</v>
      </c>
    </row>
    <row r="4" spans="1:7" ht="13.5" thickBot="1">
      <c r="A4" s="81" t="s">
        <v>146</v>
      </c>
    </row>
    <row r="5" spans="1:7" ht="13.5" thickBot="1">
      <c r="A5" s="53" t="s">
        <v>0</v>
      </c>
      <c r="B5" s="54" t="s">
        <v>1</v>
      </c>
      <c r="C5" s="108" t="s">
        <v>62</v>
      </c>
      <c r="D5" s="109"/>
      <c r="E5" s="109"/>
      <c r="F5" s="109"/>
      <c r="G5" s="112"/>
    </row>
    <row r="6" spans="1:7">
      <c r="A6" s="55" t="s">
        <v>7</v>
      </c>
      <c r="B6" s="56" t="s">
        <v>8</v>
      </c>
      <c r="C6" s="57" t="s">
        <v>63</v>
      </c>
      <c r="D6" s="57" t="s">
        <v>65</v>
      </c>
      <c r="E6" s="57" t="s">
        <v>67</v>
      </c>
      <c r="F6" s="57" t="s">
        <v>69</v>
      </c>
      <c r="G6" s="57" t="s">
        <v>71</v>
      </c>
    </row>
    <row r="7" spans="1:7" ht="13.5" thickBot="1">
      <c r="A7" s="58"/>
      <c r="B7" s="59"/>
      <c r="C7" s="60" t="s">
        <v>64</v>
      </c>
      <c r="D7" s="60" t="s">
        <v>66</v>
      </c>
      <c r="E7" s="60" t="s">
        <v>68</v>
      </c>
      <c r="F7" s="60" t="s">
        <v>70</v>
      </c>
      <c r="G7" s="60" t="s">
        <v>72</v>
      </c>
    </row>
    <row r="8" spans="1:7">
      <c r="A8" s="37">
        <v>1945</v>
      </c>
      <c r="B8" s="37">
        <v>394.1</v>
      </c>
      <c r="C8" s="37">
        <v>6.6</v>
      </c>
      <c r="D8" s="37">
        <v>12.9</v>
      </c>
      <c r="E8" s="37">
        <v>29.2</v>
      </c>
      <c r="F8" s="37">
        <v>288.10000000000002</v>
      </c>
      <c r="G8" s="37">
        <v>57.3</v>
      </c>
    </row>
    <row r="9" spans="1:7">
      <c r="A9" s="37">
        <v>1946</v>
      </c>
      <c r="B9" s="37">
        <v>515.70000000000005</v>
      </c>
      <c r="C9" s="37">
        <v>6.9</v>
      </c>
      <c r="D9" s="37">
        <v>27</v>
      </c>
      <c r="E9" s="37">
        <v>28.2</v>
      </c>
      <c r="F9" s="37">
        <v>357.2</v>
      </c>
      <c r="G9" s="37">
        <v>96.4</v>
      </c>
    </row>
    <row r="10" spans="1:7">
      <c r="A10" s="37">
        <v>1947</v>
      </c>
      <c r="B10" s="37">
        <v>535.5</v>
      </c>
      <c r="C10" s="37">
        <v>10.7</v>
      </c>
      <c r="D10" s="37">
        <v>28.7</v>
      </c>
      <c r="E10" s="37">
        <v>32.9</v>
      </c>
      <c r="F10" s="37">
        <v>359.9</v>
      </c>
      <c r="G10" s="37">
        <v>103.3</v>
      </c>
    </row>
    <row r="11" spans="1:7">
      <c r="A11" s="37">
        <v>1948</v>
      </c>
      <c r="B11" s="37">
        <v>516.4</v>
      </c>
      <c r="C11" s="37">
        <v>8.1999999999999993</v>
      </c>
      <c r="D11" s="37">
        <v>20.100000000000001</v>
      </c>
      <c r="E11" s="37">
        <v>30.7</v>
      </c>
      <c r="F11" s="37">
        <v>347</v>
      </c>
      <c r="G11" s="37">
        <v>110.4</v>
      </c>
    </row>
    <row r="12" spans="1:7">
      <c r="A12" s="37">
        <v>1949</v>
      </c>
      <c r="B12" s="37">
        <v>574.29999999999995</v>
      </c>
      <c r="C12" s="37">
        <v>10.4</v>
      </c>
      <c r="D12" s="37">
        <v>29.8</v>
      </c>
      <c r="E12" s="37">
        <v>30.9</v>
      </c>
      <c r="F12" s="37">
        <v>379.8</v>
      </c>
      <c r="G12" s="37">
        <v>123.4</v>
      </c>
    </row>
    <row r="13" spans="1:7">
      <c r="A13" s="37">
        <v>1950</v>
      </c>
      <c r="B13" s="37">
        <v>494.7</v>
      </c>
      <c r="C13" s="37">
        <v>7.2</v>
      </c>
      <c r="D13" s="37">
        <v>21.4</v>
      </c>
      <c r="E13" s="37">
        <v>31.5</v>
      </c>
      <c r="F13" s="37">
        <v>329</v>
      </c>
      <c r="G13" s="37">
        <v>105.6</v>
      </c>
    </row>
    <row r="14" spans="1:7">
      <c r="A14" s="37">
        <v>1951</v>
      </c>
      <c r="B14" s="37">
        <v>516</v>
      </c>
      <c r="C14" s="37">
        <v>7.3</v>
      </c>
      <c r="D14" s="37">
        <v>28.9</v>
      </c>
      <c r="E14" s="37">
        <v>30.7</v>
      </c>
      <c r="F14" s="37">
        <v>338.9</v>
      </c>
      <c r="G14" s="37">
        <v>110.2</v>
      </c>
    </row>
    <row r="15" spans="1:7">
      <c r="A15" s="37">
        <v>1952</v>
      </c>
      <c r="B15" s="37">
        <v>510</v>
      </c>
      <c r="C15" s="37">
        <v>7.7</v>
      </c>
      <c r="D15" s="37">
        <v>23.6</v>
      </c>
      <c r="E15" s="37">
        <v>28.4</v>
      </c>
      <c r="F15" s="37">
        <v>339.1</v>
      </c>
      <c r="G15" s="37">
        <v>111.2</v>
      </c>
    </row>
    <row r="16" spans="1:7">
      <c r="A16" s="37">
        <v>1953</v>
      </c>
      <c r="B16" s="37">
        <v>431.3</v>
      </c>
      <c r="C16" s="37">
        <v>5.7</v>
      </c>
      <c r="D16" s="37">
        <v>17.100000000000001</v>
      </c>
      <c r="E16" s="37">
        <v>26.8</v>
      </c>
      <c r="F16" s="37">
        <v>290.60000000000002</v>
      </c>
      <c r="G16" s="37">
        <v>91.1</v>
      </c>
    </row>
    <row r="17" spans="1:7">
      <c r="A17" s="37">
        <v>1954</v>
      </c>
      <c r="B17" s="37">
        <v>521.4</v>
      </c>
      <c r="C17" s="37">
        <v>7.5</v>
      </c>
      <c r="D17" s="37">
        <v>31</v>
      </c>
      <c r="E17" s="37">
        <v>26</v>
      </c>
      <c r="F17" s="37">
        <v>327.10000000000002</v>
      </c>
      <c r="G17" s="37">
        <v>129.80000000000001</v>
      </c>
    </row>
    <row r="18" spans="1:7">
      <c r="A18" s="37">
        <v>1955</v>
      </c>
      <c r="B18" s="37">
        <v>478.9</v>
      </c>
      <c r="C18" s="37">
        <v>7.9</v>
      </c>
      <c r="D18" s="37">
        <v>27.4</v>
      </c>
      <c r="E18" s="37">
        <v>28.2</v>
      </c>
      <c r="F18" s="37">
        <v>300.7</v>
      </c>
      <c r="G18" s="37">
        <v>114.7</v>
      </c>
    </row>
    <row r="19" spans="1:7">
      <c r="A19" s="37">
        <v>1956</v>
      </c>
      <c r="B19" s="37">
        <v>568.4</v>
      </c>
      <c r="C19" s="37">
        <v>7.7</v>
      </c>
      <c r="D19" s="37">
        <v>33.5</v>
      </c>
      <c r="E19" s="37">
        <v>31.9</v>
      </c>
      <c r="F19" s="37">
        <v>357.3</v>
      </c>
      <c r="G19" s="37">
        <v>138</v>
      </c>
    </row>
    <row r="20" spans="1:7">
      <c r="A20" s="37">
        <v>1957</v>
      </c>
      <c r="B20" s="37">
        <v>421.5</v>
      </c>
      <c r="C20" s="37">
        <v>7.4</v>
      </c>
      <c r="D20" s="37">
        <v>25</v>
      </c>
      <c r="E20" s="37">
        <v>31.2</v>
      </c>
      <c r="F20" s="37">
        <v>263.3</v>
      </c>
      <c r="G20" s="37">
        <v>94.6</v>
      </c>
    </row>
    <row r="21" spans="1:7">
      <c r="A21" s="37">
        <v>1958</v>
      </c>
      <c r="B21" s="37">
        <v>507.1</v>
      </c>
      <c r="C21" s="37">
        <v>6.7</v>
      </c>
      <c r="D21" s="37">
        <v>31.4</v>
      </c>
      <c r="E21" s="37">
        <v>31.3</v>
      </c>
      <c r="F21" s="37">
        <v>322.3</v>
      </c>
      <c r="G21" s="37">
        <v>115.4</v>
      </c>
    </row>
    <row r="22" spans="1:7">
      <c r="A22" s="37">
        <v>1959</v>
      </c>
      <c r="B22" s="37">
        <v>517.70000000000005</v>
      </c>
      <c r="C22" s="37">
        <v>7</v>
      </c>
      <c r="D22" s="37">
        <v>31.5</v>
      </c>
      <c r="E22" s="37">
        <v>33.9</v>
      </c>
      <c r="F22" s="37">
        <v>324.8</v>
      </c>
      <c r="G22" s="37">
        <v>120.5</v>
      </c>
    </row>
    <row r="23" spans="1:7">
      <c r="A23" s="37">
        <v>1960</v>
      </c>
      <c r="B23" s="37">
        <v>473.9</v>
      </c>
      <c r="C23" s="37">
        <v>6.5</v>
      </c>
      <c r="D23" s="37">
        <v>31.1</v>
      </c>
      <c r="E23" s="37">
        <v>35.1</v>
      </c>
      <c r="F23" s="37">
        <v>299</v>
      </c>
      <c r="G23" s="37">
        <v>102.2</v>
      </c>
    </row>
    <row r="24" spans="1:7">
      <c r="A24" s="37">
        <v>1961</v>
      </c>
      <c r="B24" s="37">
        <v>444.5</v>
      </c>
      <c r="C24" s="37">
        <v>5.2</v>
      </c>
      <c r="D24" s="37">
        <v>23.9</v>
      </c>
      <c r="E24" s="37">
        <v>32.4</v>
      </c>
      <c r="F24" s="37">
        <v>280.10000000000002</v>
      </c>
      <c r="G24" s="37">
        <v>102.9</v>
      </c>
    </row>
    <row r="25" spans="1:7">
      <c r="A25" s="37">
        <v>1962</v>
      </c>
      <c r="B25" s="37">
        <v>452.1</v>
      </c>
      <c r="C25" s="37">
        <v>4.8</v>
      </c>
      <c r="D25" s="37">
        <v>28</v>
      </c>
      <c r="E25" s="37">
        <v>33.700000000000003</v>
      </c>
      <c r="F25" s="37">
        <v>300.7</v>
      </c>
      <c r="G25" s="37">
        <v>84.9</v>
      </c>
    </row>
    <row r="26" spans="1:7">
      <c r="A26" s="37">
        <v>1963</v>
      </c>
      <c r="B26" s="37">
        <v>537.29999999999995</v>
      </c>
      <c r="C26" s="37">
        <v>4.8</v>
      </c>
      <c r="D26" s="37">
        <v>35.700000000000003</v>
      </c>
      <c r="E26" s="37">
        <v>37.9</v>
      </c>
      <c r="F26" s="37">
        <v>354.5</v>
      </c>
      <c r="G26" s="37">
        <v>104.4</v>
      </c>
    </row>
    <row r="27" spans="1:7">
      <c r="A27" s="37">
        <v>1964</v>
      </c>
      <c r="B27" s="37">
        <v>471.4</v>
      </c>
      <c r="C27" s="37">
        <v>4.5999999999999996</v>
      </c>
      <c r="D27" s="37">
        <v>32.299999999999997</v>
      </c>
      <c r="E27" s="37">
        <v>40.700000000000003</v>
      </c>
      <c r="F27" s="37">
        <v>311.60000000000002</v>
      </c>
      <c r="G27" s="37">
        <v>82.2</v>
      </c>
    </row>
    <row r="28" spans="1:7">
      <c r="A28" s="37">
        <v>1965</v>
      </c>
      <c r="B28" s="37">
        <v>546.70000000000005</v>
      </c>
      <c r="C28" s="37">
        <v>4.3</v>
      </c>
      <c r="D28" s="37">
        <v>34.700000000000003</v>
      </c>
      <c r="E28" s="37">
        <v>43.7</v>
      </c>
      <c r="F28" s="37">
        <v>368.5</v>
      </c>
      <c r="G28" s="37">
        <v>95.5</v>
      </c>
    </row>
    <row r="29" spans="1:7">
      <c r="A29" s="37">
        <v>1966</v>
      </c>
      <c r="B29" s="37">
        <v>483.3</v>
      </c>
      <c r="C29" s="37">
        <v>3.3</v>
      </c>
      <c r="D29" s="37">
        <v>29.2</v>
      </c>
      <c r="E29" s="37">
        <v>43.6</v>
      </c>
      <c r="F29" s="37">
        <v>319.8</v>
      </c>
      <c r="G29" s="37">
        <v>87.4</v>
      </c>
    </row>
    <row r="30" spans="1:7">
      <c r="A30" s="37">
        <v>1967</v>
      </c>
      <c r="B30" s="37">
        <v>581.29999999999995</v>
      </c>
      <c r="C30" s="37">
        <v>3.5</v>
      </c>
      <c r="D30" s="37">
        <v>28.7</v>
      </c>
      <c r="E30" s="37">
        <v>43.9</v>
      </c>
      <c r="F30" s="37">
        <v>395.3</v>
      </c>
      <c r="G30" s="37">
        <v>109.9</v>
      </c>
    </row>
    <row r="31" spans="1:7">
      <c r="A31" s="37">
        <v>1968</v>
      </c>
      <c r="B31" s="37">
        <v>495</v>
      </c>
      <c r="C31" s="37">
        <v>3.1</v>
      </c>
      <c r="D31" s="37">
        <v>24.4</v>
      </c>
      <c r="E31" s="37">
        <v>42.7</v>
      </c>
      <c r="F31" s="37">
        <v>350.8</v>
      </c>
      <c r="G31" s="37">
        <v>74</v>
      </c>
    </row>
    <row r="32" spans="1:7">
      <c r="A32" s="37">
        <v>1969</v>
      </c>
      <c r="B32" s="37">
        <v>578.4</v>
      </c>
      <c r="C32" s="37">
        <v>3.1</v>
      </c>
      <c r="D32" s="37">
        <v>34.4</v>
      </c>
      <c r="E32" s="37">
        <v>42.6</v>
      </c>
      <c r="F32" s="37">
        <v>393.6</v>
      </c>
      <c r="G32" s="37">
        <v>104.7</v>
      </c>
    </row>
    <row r="33" spans="1:7">
      <c r="A33" s="37">
        <v>1970</v>
      </c>
      <c r="B33" s="37">
        <v>584.20000000000005</v>
      </c>
      <c r="C33" s="37">
        <v>3.5</v>
      </c>
      <c r="D33" s="37">
        <v>34.1</v>
      </c>
      <c r="E33" s="37">
        <v>48</v>
      </c>
      <c r="F33" s="37">
        <v>391</v>
      </c>
      <c r="G33" s="37">
        <v>107.6</v>
      </c>
    </row>
    <row r="34" spans="1:7">
      <c r="A34" s="37">
        <v>1971</v>
      </c>
      <c r="B34" s="37">
        <v>484.6</v>
      </c>
      <c r="C34" s="37">
        <v>3</v>
      </c>
      <c r="D34" s="37">
        <v>17.899999999999999</v>
      </c>
      <c r="E34" s="37">
        <v>43.9</v>
      </c>
      <c r="F34" s="37">
        <v>333.7</v>
      </c>
      <c r="G34" s="37">
        <v>86.1</v>
      </c>
    </row>
    <row r="35" spans="1:7">
      <c r="A35" s="37">
        <v>1972</v>
      </c>
      <c r="B35" s="37">
        <v>586.79999999999995</v>
      </c>
      <c r="C35" s="37">
        <v>2.9</v>
      </c>
      <c r="D35" s="37">
        <v>29.3</v>
      </c>
      <c r="E35" s="37">
        <v>46.9</v>
      </c>
      <c r="F35" s="37">
        <v>394.6</v>
      </c>
      <c r="G35" s="37">
        <v>113.1</v>
      </c>
    </row>
    <row r="36" spans="1:7">
      <c r="A36" s="37">
        <v>1973</v>
      </c>
      <c r="B36" s="37">
        <v>581.79999999999995</v>
      </c>
      <c r="C36" s="37">
        <v>4</v>
      </c>
      <c r="D36" s="37">
        <v>19.399999999999999</v>
      </c>
      <c r="E36" s="37">
        <v>44.7</v>
      </c>
      <c r="F36" s="37">
        <v>401.5</v>
      </c>
      <c r="G36" s="37">
        <v>112.2</v>
      </c>
    </row>
    <row r="37" spans="1:7">
      <c r="A37" s="37">
        <v>1974</v>
      </c>
      <c r="B37" s="37">
        <v>632.1</v>
      </c>
      <c r="C37" s="37">
        <v>3.1</v>
      </c>
      <c r="D37" s="37">
        <v>29.4</v>
      </c>
      <c r="E37" s="37">
        <v>48.4</v>
      </c>
      <c r="F37" s="37">
        <v>431.4</v>
      </c>
      <c r="G37" s="37">
        <v>119.8</v>
      </c>
    </row>
    <row r="38" spans="1:7">
      <c r="A38" s="37">
        <v>1975</v>
      </c>
      <c r="B38" s="37">
        <v>670.7</v>
      </c>
      <c r="C38" s="37">
        <v>4.2</v>
      </c>
      <c r="D38" s="37">
        <v>26.6</v>
      </c>
      <c r="E38" s="37">
        <v>51.6</v>
      </c>
      <c r="F38" s="37">
        <v>462</v>
      </c>
      <c r="G38" s="37">
        <v>126.3</v>
      </c>
    </row>
    <row r="39" spans="1:7">
      <c r="A39" s="37">
        <v>1976</v>
      </c>
      <c r="B39" s="37">
        <v>634.79999999999995</v>
      </c>
      <c r="C39" s="37">
        <v>3.4</v>
      </c>
      <c r="D39" s="37">
        <v>28.8</v>
      </c>
      <c r="E39" s="37">
        <v>51.6</v>
      </c>
      <c r="F39" s="37">
        <v>435.7</v>
      </c>
      <c r="G39" s="37">
        <v>115.3</v>
      </c>
    </row>
    <row r="40" spans="1:7">
      <c r="A40" s="37">
        <v>1977</v>
      </c>
      <c r="B40" s="37">
        <v>635</v>
      </c>
      <c r="C40" s="37">
        <v>4.2</v>
      </c>
      <c r="D40" s="37">
        <v>30.9</v>
      </c>
      <c r="E40" s="37">
        <v>55.5</v>
      </c>
      <c r="F40" s="37">
        <v>433.6</v>
      </c>
      <c r="G40" s="37">
        <v>110.8</v>
      </c>
    </row>
    <row r="41" spans="1:7">
      <c r="A41" s="37">
        <v>1978</v>
      </c>
      <c r="B41" s="37">
        <v>763.5</v>
      </c>
      <c r="C41" s="37">
        <v>3.6</v>
      </c>
      <c r="D41" s="37">
        <v>33.4</v>
      </c>
      <c r="E41" s="37">
        <v>60.4</v>
      </c>
      <c r="F41" s="37">
        <v>523.1</v>
      </c>
      <c r="G41" s="37">
        <v>143</v>
      </c>
    </row>
    <row r="42" spans="1:7">
      <c r="A42" s="37">
        <v>1979</v>
      </c>
      <c r="B42" s="37">
        <v>701.3</v>
      </c>
      <c r="C42" s="37">
        <v>3.9</v>
      </c>
      <c r="D42" s="37">
        <v>27.6</v>
      </c>
      <c r="E42" s="37">
        <v>56.1</v>
      </c>
      <c r="F42" s="37">
        <v>490.2</v>
      </c>
      <c r="G42" s="37">
        <v>123.5</v>
      </c>
    </row>
    <row r="43" spans="1:7">
      <c r="A43" s="37">
        <v>1980</v>
      </c>
      <c r="B43" s="37">
        <v>662.6</v>
      </c>
      <c r="C43" s="37">
        <v>3.1</v>
      </c>
      <c r="D43" s="37">
        <v>18.8</v>
      </c>
      <c r="E43" s="37">
        <v>49.7</v>
      </c>
      <c r="F43" s="37">
        <v>473.9</v>
      </c>
      <c r="G43" s="37">
        <v>117.1</v>
      </c>
    </row>
    <row r="44" spans="1:7">
      <c r="A44" s="37">
        <v>1981</v>
      </c>
      <c r="B44" s="37">
        <v>684.4</v>
      </c>
      <c r="C44" s="37">
        <v>3.5</v>
      </c>
      <c r="D44" s="37">
        <v>19.2</v>
      </c>
      <c r="E44" s="37">
        <v>43.9</v>
      </c>
      <c r="F44" s="37">
        <v>495</v>
      </c>
      <c r="G44" s="37">
        <v>122.8</v>
      </c>
    </row>
    <row r="45" spans="1:7">
      <c r="A45" s="37">
        <v>1982</v>
      </c>
      <c r="B45" s="37">
        <v>746.3</v>
      </c>
      <c r="C45" s="37">
        <v>3.7</v>
      </c>
      <c r="D45" s="37">
        <v>25.4</v>
      </c>
      <c r="E45" s="37">
        <v>46.5</v>
      </c>
      <c r="F45" s="37">
        <v>523.70000000000005</v>
      </c>
      <c r="G45" s="37">
        <v>147</v>
      </c>
    </row>
    <row r="46" spans="1:7">
      <c r="A46" s="37">
        <v>1983</v>
      </c>
      <c r="B46" s="37">
        <v>511.4</v>
      </c>
      <c r="C46" s="37">
        <v>3.7</v>
      </c>
      <c r="D46" s="37">
        <v>18.600000000000001</v>
      </c>
      <c r="E46" s="37">
        <v>43.7</v>
      </c>
      <c r="F46" s="37">
        <v>342.9</v>
      </c>
      <c r="G46" s="37">
        <v>102.5</v>
      </c>
    </row>
    <row r="47" spans="1:7">
      <c r="A47" s="37">
        <v>1984</v>
      </c>
      <c r="B47" s="37">
        <v>611.79999999999995</v>
      </c>
      <c r="C47" s="37">
        <v>3.3</v>
      </c>
      <c r="D47" s="37">
        <v>25.2</v>
      </c>
      <c r="E47" s="37">
        <v>43.5</v>
      </c>
      <c r="F47" s="37">
        <v>430</v>
      </c>
      <c r="G47" s="37">
        <v>109.8</v>
      </c>
    </row>
    <row r="48" spans="1:7">
      <c r="A48" s="37">
        <v>1985</v>
      </c>
      <c r="B48" s="37">
        <v>581.4</v>
      </c>
      <c r="C48" s="37">
        <v>2.8</v>
      </c>
      <c r="D48" s="37">
        <v>22.5</v>
      </c>
      <c r="E48" s="37">
        <v>40.799999999999997</v>
      </c>
      <c r="F48" s="37">
        <v>416</v>
      </c>
      <c r="G48" s="37">
        <v>99.3</v>
      </c>
    </row>
    <row r="49" spans="1:7">
      <c r="A49" s="37">
        <v>1986</v>
      </c>
      <c r="B49" s="37">
        <v>682.6</v>
      </c>
      <c r="C49" s="37">
        <v>3</v>
      </c>
      <c r="D49" s="37">
        <v>27.2</v>
      </c>
      <c r="E49" s="37">
        <v>46</v>
      </c>
      <c r="F49" s="37">
        <v>471.6</v>
      </c>
      <c r="G49" s="37">
        <v>134.80000000000001</v>
      </c>
    </row>
    <row r="50" spans="1:7">
      <c r="A50" s="37">
        <v>1987</v>
      </c>
      <c r="B50" s="37">
        <v>647.4</v>
      </c>
      <c r="C50" s="37">
        <v>3.5</v>
      </c>
      <c r="D50" s="37">
        <v>18.2</v>
      </c>
      <c r="E50" s="37">
        <v>44.9</v>
      </c>
      <c r="F50" s="37">
        <v>459.4</v>
      </c>
      <c r="G50" s="37">
        <v>121.4</v>
      </c>
    </row>
    <row r="51" spans="1:7">
      <c r="A51" s="37">
        <v>1988</v>
      </c>
      <c r="B51" s="37">
        <v>617.1</v>
      </c>
      <c r="C51" s="37">
        <v>3.1</v>
      </c>
      <c r="D51" s="37">
        <v>29.5</v>
      </c>
      <c r="E51" s="37">
        <v>45.2</v>
      </c>
      <c r="F51" s="37">
        <v>426.9</v>
      </c>
      <c r="G51" s="37">
        <v>112.4</v>
      </c>
    </row>
    <row r="52" spans="1:7">
      <c r="A52" s="37">
        <v>1989</v>
      </c>
      <c r="B52" s="37">
        <v>758.9</v>
      </c>
      <c r="C52" s="37">
        <v>4</v>
      </c>
      <c r="D52" s="37">
        <v>32.6</v>
      </c>
      <c r="E52" s="37">
        <v>51.3</v>
      </c>
      <c r="F52" s="37">
        <v>519.1</v>
      </c>
      <c r="G52" s="37">
        <v>151.9</v>
      </c>
    </row>
    <row r="53" spans="1:7">
      <c r="A53" s="37">
        <v>1990</v>
      </c>
      <c r="B53" s="37">
        <v>753.9</v>
      </c>
      <c r="C53" s="37">
        <v>3.4</v>
      </c>
      <c r="D53" s="37">
        <v>31</v>
      </c>
      <c r="E53" s="37">
        <v>49.3</v>
      </c>
      <c r="F53" s="37">
        <v>526.6</v>
      </c>
      <c r="G53" s="37">
        <v>143.6</v>
      </c>
    </row>
    <row r="54" spans="1:7">
      <c r="A54" s="37">
        <v>1991</v>
      </c>
      <c r="B54" s="37">
        <v>798.9</v>
      </c>
      <c r="C54" s="37">
        <v>3.4</v>
      </c>
      <c r="D54" s="37">
        <v>33.299999999999997</v>
      </c>
      <c r="E54" s="37">
        <v>51.2</v>
      </c>
      <c r="F54" s="37">
        <v>545.9</v>
      </c>
      <c r="G54" s="37">
        <v>165.1</v>
      </c>
    </row>
    <row r="55" spans="1:7">
      <c r="A55" s="37">
        <v>1992</v>
      </c>
      <c r="B55" s="37">
        <v>785</v>
      </c>
      <c r="C55" s="37">
        <v>3</v>
      </c>
      <c r="D55" s="37">
        <v>32</v>
      </c>
      <c r="E55" s="37">
        <v>54.8</v>
      </c>
      <c r="F55" s="37">
        <v>529.79999999999995</v>
      </c>
      <c r="G55" s="37">
        <v>165.4</v>
      </c>
    </row>
    <row r="56" spans="1:7">
      <c r="A56" s="37">
        <v>1993</v>
      </c>
      <c r="B56" s="37">
        <v>626.79999999999995</v>
      </c>
      <c r="C56" s="37">
        <v>2.2999999999999998</v>
      </c>
      <c r="D56" s="37">
        <v>26.7</v>
      </c>
      <c r="E56" s="37">
        <v>45.9</v>
      </c>
      <c r="F56" s="37">
        <v>390.8</v>
      </c>
      <c r="G56" s="37">
        <v>161.1</v>
      </c>
    </row>
    <row r="57" spans="1:7">
      <c r="A57" s="37">
        <v>1994</v>
      </c>
      <c r="B57" s="37">
        <v>762</v>
      </c>
      <c r="C57" s="37">
        <v>2.2999999999999998</v>
      </c>
      <c r="D57" s="37">
        <v>40.200000000000003</v>
      </c>
      <c r="E57" s="37">
        <v>56.8</v>
      </c>
      <c r="F57" s="37">
        <v>460</v>
      </c>
      <c r="G57" s="37">
        <v>202.7</v>
      </c>
    </row>
    <row r="58" spans="1:7">
      <c r="A58" s="37">
        <v>1995</v>
      </c>
      <c r="B58" s="37">
        <v>852</v>
      </c>
      <c r="C58" s="37">
        <v>2.4</v>
      </c>
      <c r="D58" s="37">
        <v>48.4</v>
      </c>
      <c r="E58" s="37">
        <v>72.3</v>
      </c>
      <c r="F58" s="37">
        <v>487.1</v>
      </c>
      <c r="G58" s="37">
        <v>241.8</v>
      </c>
    </row>
    <row r="59" spans="1:7">
      <c r="A59" s="37">
        <v>1996</v>
      </c>
      <c r="B59" s="37">
        <v>767.6</v>
      </c>
      <c r="C59" s="37">
        <v>2.1</v>
      </c>
      <c r="D59" s="37">
        <v>42.5</v>
      </c>
      <c r="E59" s="37">
        <v>69.5</v>
      </c>
      <c r="F59" s="37">
        <v>436.8</v>
      </c>
      <c r="G59" s="37">
        <v>216.7</v>
      </c>
    </row>
    <row r="60" spans="1:7">
      <c r="A60" s="37">
        <v>1997</v>
      </c>
      <c r="B60" s="37">
        <v>934.9</v>
      </c>
      <c r="C60" s="37">
        <v>2.1</v>
      </c>
      <c r="D60" s="37">
        <v>44.5</v>
      </c>
      <c r="E60" s="37">
        <v>64.7</v>
      </c>
      <c r="F60" s="37">
        <v>460.9</v>
      </c>
      <c r="G60" s="37">
        <v>362.7</v>
      </c>
    </row>
    <row r="61" spans="1:7">
      <c r="A61" s="37">
        <v>1998</v>
      </c>
      <c r="B61" s="37">
        <v>922.9</v>
      </c>
      <c r="C61" s="37">
        <v>2.4</v>
      </c>
      <c r="D61" s="37">
        <v>52.7</v>
      </c>
      <c r="E61" s="37">
        <v>74.2</v>
      </c>
      <c r="F61" s="37">
        <v>490</v>
      </c>
      <c r="G61" s="37">
        <v>303.60000000000002</v>
      </c>
    </row>
    <row r="62" spans="1:7">
      <c r="A62" s="37">
        <v>1999</v>
      </c>
      <c r="B62" s="37">
        <v>910.3</v>
      </c>
      <c r="C62" s="37">
        <v>2.1</v>
      </c>
      <c r="D62" s="37">
        <v>50.4</v>
      </c>
      <c r="E62" s="37">
        <v>77.2</v>
      </c>
      <c r="F62" s="37">
        <v>493</v>
      </c>
      <c r="G62" s="37">
        <v>287.60000000000002</v>
      </c>
    </row>
    <row r="63" spans="1:7">
      <c r="A63" s="37">
        <v>2000</v>
      </c>
      <c r="B63" s="37">
        <v>498.4</v>
      </c>
      <c r="C63" s="37">
        <v>1.6</v>
      </c>
      <c r="D63" s="37">
        <v>23.5</v>
      </c>
      <c r="E63" s="37">
        <v>45.9</v>
      </c>
      <c r="F63" s="37">
        <v>280.7</v>
      </c>
      <c r="G63" s="37">
        <v>146.69999999999999</v>
      </c>
    </row>
    <row r="64" spans="1:7">
      <c r="A64" s="37">
        <v>2001</v>
      </c>
      <c r="B64" s="37">
        <v>571.70000000000005</v>
      </c>
      <c r="C64" s="37">
        <v>1.6</v>
      </c>
      <c r="D64" s="37">
        <v>21.4</v>
      </c>
      <c r="E64" s="37">
        <v>25</v>
      </c>
      <c r="F64" s="37">
        <v>316.89999999999998</v>
      </c>
      <c r="G64" s="37">
        <v>206.8</v>
      </c>
    </row>
    <row r="65" spans="1:7">
      <c r="A65" s="37">
        <v>2002</v>
      </c>
      <c r="B65" s="37">
        <v>462</v>
      </c>
      <c r="C65" s="37">
        <v>1.2</v>
      </c>
      <c r="D65" s="37">
        <v>17.100000000000001</v>
      </c>
      <c r="E65" s="37">
        <v>21.2</v>
      </c>
      <c r="F65" s="37">
        <v>269.2</v>
      </c>
      <c r="G65" s="37">
        <v>153.30000000000001</v>
      </c>
    </row>
    <row r="66" spans="1:7">
      <c r="A66" s="37">
        <v>2003</v>
      </c>
      <c r="B66" s="37">
        <v>580</v>
      </c>
      <c r="C66" s="37">
        <v>1.5</v>
      </c>
      <c r="D66" s="37">
        <v>20.2</v>
      </c>
      <c r="E66" s="37">
        <v>21.4</v>
      </c>
      <c r="F66" s="37">
        <v>296.2</v>
      </c>
      <c r="G66" s="37">
        <v>240.7</v>
      </c>
    </row>
    <row r="67" spans="1:7">
      <c r="A67" s="37">
        <v>2004</v>
      </c>
      <c r="B67" s="37">
        <v>709.4</v>
      </c>
      <c r="C67" s="37">
        <v>1.9</v>
      </c>
      <c r="D67" s="37">
        <v>27.4</v>
      </c>
      <c r="E67" s="37">
        <v>26.9</v>
      </c>
      <c r="F67" s="37">
        <v>344.8</v>
      </c>
      <c r="G67" s="37">
        <v>308.39999999999998</v>
      </c>
    </row>
    <row r="68" spans="1:7">
      <c r="A68" s="37">
        <v>2005</v>
      </c>
      <c r="B68" s="37">
        <v>679.2</v>
      </c>
      <c r="C68" s="37">
        <v>1.8</v>
      </c>
      <c r="D68" s="37">
        <v>26.8</v>
      </c>
      <c r="E68" s="37">
        <v>27.3</v>
      </c>
      <c r="F68" s="37">
        <v>341.1</v>
      </c>
      <c r="G68" s="37">
        <v>282.3</v>
      </c>
    </row>
    <row r="69" spans="1:7">
      <c r="A69" s="37">
        <v>2006</v>
      </c>
      <c r="B69" s="37">
        <v>815.4</v>
      </c>
      <c r="C69" s="37">
        <v>1.6</v>
      </c>
      <c r="D69" s="37">
        <v>26.4</v>
      </c>
      <c r="E69" s="37">
        <v>29.4</v>
      </c>
      <c r="F69" s="37">
        <v>405.9</v>
      </c>
      <c r="G69" s="37">
        <v>352.1</v>
      </c>
    </row>
    <row r="70" spans="1:7">
      <c r="A70" s="37">
        <v>2007</v>
      </c>
      <c r="B70" s="37">
        <v>983.7</v>
      </c>
      <c r="C70" s="37">
        <v>1.9</v>
      </c>
      <c r="D70" s="37">
        <v>34.5</v>
      </c>
      <c r="E70" s="37">
        <v>35.200000000000003</v>
      </c>
      <c r="F70" s="37">
        <v>477.6</v>
      </c>
      <c r="G70" s="37">
        <v>434.6</v>
      </c>
    </row>
    <row r="71" spans="1:7">
      <c r="A71" s="37">
        <v>2008</v>
      </c>
      <c r="B71" s="37">
        <v>949.2</v>
      </c>
      <c r="C71" s="37">
        <v>2.1</v>
      </c>
      <c r="D71" s="37">
        <v>28.5</v>
      </c>
      <c r="E71" s="37">
        <v>31.8</v>
      </c>
      <c r="F71" s="37">
        <v>472.7</v>
      </c>
      <c r="G71" s="37">
        <v>414.1</v>
      </c>
    </row>
    <row r="72" spans="1:7">
      <c r="A72" s="90">
        <v>2009</v>
      </c>
      <c r="B72" s="37">
        <v>1145.7</v>
      </c>
      <c r="C72" s="37">
        <v>2.2999999999999998</v>
      </c>
      <c r="D72" s="37">
        <v>36.5</v>
      </c>
      <c r="E72" s="37">
        <v>37.5</v>
      </c>
      <c r="F72" s="37">
        <v>570.70000000000005</v>
      </c>
      <c r="G72" s="37">
        <v>498.7</v>
      </c>
    </row>
    <row r="73" spans="1:7">
      <c r="A73" s="90">
        <v>2010</v>
      </c>
      <c r="B73" s="61">
        <v>298.10000000000002</v>
      </c>
      <c r="C73" s="61">
        <v>1.7</v>
      </c>
      <c r="D73" s="61">
        <v>9.5</v>
      </c>
      <c r="E73" s="61">
        <v>12.8</v>
      </c>
      <c r="F73" s="61">
        <v>164.8</v>
      </c>
      <c r="G73" s="61">
        <v>109.2</v>
      </c>
    </row>
    <row r="74" spans="1:7">
      <c r="A74" s="90">
        <v>2011</v>
      </c>
      <c r="B74" s="90">
        <f>+C74+D74+E74+F74+G74</f>
        <v>969</v>
      </c>
      <c r="C74" s="61">
        <v>5.6</v>
      </c>
      <c r="D74" s="61">
        <v>42</v>
      </c>
      <c r="E74" s="61">
        <v>34.6</v>
      </c>
      <c r="F74" s="61">
        <v>438.3</v>
      </c>
      <c r="G74" s="61">
        <v>448.5</v>
      </c>
    </row>
    <row r="75" spans="1:7">
      <c r="A75" s="90">
        <v>2012</v>
      </c>
      <c r="B75" s="90">
        <f t="shared" ref="B75:B78" si="0">+C75+D75+E75+F75+G75</f>
        <v>1190.5</v>
      </c>
      <c r="C75" s="61">
        <v>6.4</v>
      </c>
      <c r="D75" s="61">
        <v>49.4</v>
      </c>
      <c r="E75" s="61">
        <v>41.9</v>
      </c>
      <c r="F75" s="61">
        <v>547.9</v>
      </c>
      <c r="G75" s="61">
        <v>544.9</v>
      </c>
    </row>
    <row r="76" spans="1:7">
      <c r="A76" s="90">
        <v>2013</v>
      </c>
      <c r="B76" s="90">
        <f t="shared" si="0"/>
        <v>1387.9</v>
      </c>
      <c r="C76" s="61">
        <v>7.2</v>
      </c>
      <c r="D76" s="61">
        <v>59.8</v>
      </c>
      <c r="E76" s="61">
        <v>51.7</v>
      </c>
      <c r="F76" s="61">
        <v>641.9</v>
      </c>
      <c r="G76" s="61">
        <v>627.29999999999995</v>
      </c>
    </row>
    <row r="77" spans="1:7">
      <c r="A77" s="90">
        <v>2014</v>
      </c>
      <c r="B77" s="46">
        <f t="shared" si="0"/>
        <v>1630</v>
      </c>
      <c r="C77" s="61">
        <v>7.8</v>
      </c>
      <c r="D77" s="61">
        <v>71.3</v>
      </c>
      <c r="E77" s="61">
        <v>64.5</v>
      </c>
      <c r="F77" s="61">
        <v>758.8</v>
      </c>
      <c r="G77" s="61">
        <v>727.6</v>
      </c>
    </row>
    <row r="78" spans="1:7">
      <c r="A78" s="90">
        <v>2015</v>
      </c>
      <c r="B78" s="46">
        <f t="shared" si="0"/>
        <v>1814.8</v>
      </c>
      <c r="C78" s="61">
        <v>8.4</v>
      </c>
      <c r="D78" s="61">
        <v>82.2</v>
      </c>
      <c r="E78" s="61">
        <v>75.900000000000006</v>
      </c>
      <c r="F78" s="61">
        <v>849.5</v>
      </c>
      <c r="G78" s="61">
        <v>798.8</v>
      </c>
    </row>
    <row r="79" spans="1:7">
      <c r="A79" s="90">
        <v>2016</v>
      </c>
      <c r="B79" s="46">
        <v>2092.9</v>
      </c>
      <c r="C79" s="61">
        <v>9.3000000000000007</v>
      </c>
      <c r="D79" s="61">
        <v>96.7</v>
      </c>
      <c r="E79" s="61">
        <v>91</v>
      </c>
      <c r="F79" s="61">
        <v>997.8</v>
      </c>
      <c r="G79" s="61">
        <v>898.1</v>
      </c>
    </row>
  </sheetData>
  <mergeCells count="1">
    <mergeCell ref="C5:G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BA49"/>
  <sheetViews>
    <sheetView topLeftCell="AD2" workbookViewId="0">
      <selection activeCell="BA8" sqref="BA8:BA26"/>
    </sheetView>
  </sheetViews>
  <sheetFormatPr defaultRowHeight="12.75"/>
  <cols>
    <col min="1" max="16384" width="9.140625" style="14"/>
  </cols>
  <sheetData>
    <row r="1" spans="1:53">
      <c r="A1" s="85" t="s">
        <v>153</v>
      </c>
    </row>
    <row r="2" spans="1:53">
      <c r="A2" s="14" t="s">
        <v>152</v>
      </c>
    </row>
    <row r="3" spans="1:53">
      <c r="A3" s="78" t="s">
        <v>130</v>
      </c>
    </row>
    <row r="4" spans="1:53" ht="13.5" thickBot="1">
      <c r="A4" s="81" t="s">
        <v>147</v>
      </c>
      <c r="B4" s="19"/>
    </row>
    <row r="5" spans="1:53" s="98" customFormat="1" ht="15.75" customHeight="1" thickBot="1">
      <c r="A5" s="104" t="s">
        <v>15</v>
      </c>
      <c r="B5" s="114" t="s">
        <v>16</v>
      </c>
      <c r="C5" s="108" t="s">
        <v>56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2"/>
      <c r="T5" s="113" t="s">
        <v>115</v>
      </c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12"/>
      <c r="AK5" s="113" t="s">
        <v>116</v>
      </c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</row>
    <row r="6" spans="1:53" ht="18" customHeight="1" thickBot="1">
      <c r="A6" s="105"/>
      <c r="B6" s="107"/>
      <c r="C6" s="15">
        <v>2000</v>
      </c>
      <c r="D6" s="15">
        <v>2001</v>
      </c>
      <c r="E6" s="15">
        <v>2002</v>
      </c>
      <c r="F6" s="15">
        <v>2003</v>
      </c>
      <c r="G6" s="15">
        <v>2004</v>
      </c>
      <c r="H6" s="15">
        <v>2005</v>
      </c>
      <c r="I6" s="15">
        <v>2006</v>
      </c>
      <c r="J6" s="15">
        <v>2007</v>
      </c>
      <c r="K6" s="15">
        <v>2008</v>
      </c>
      <c r="L6" s="15">
        <v>2009</v>
      </c>
      <c r="M6" s="15">
        <v>2010</v>
      </c>
      <c r="N6" s="15">
        <v>2011</v>
      </c>
      <c r="O6" s="15">
        <v>2012</v>
      </c>
      <c r="P6" s="15">
        <v>2013</v>
      </c>
      <c r="Q6" s="15">
        <v>2014</v>
      </c>
      <c r="R6" s="15">
        <v>2015</v>
      </c>
      <c r="S6" s="15">
        <v>2016</v>
      </c>
      <c r="T6" s="15">
        <v>2000</v>
      </c>
      <c r="U6" s="15">
        <v>2001</v>
      </c>
      <c r="V6" s="15">
        <v>2002</v>
      </c>
      <c r="W6" s="15">
        <v>2003</v>
      </c>
      <c r="X6" s="15">
        <v>2004</v>
      </c>
      <c r="Y6" s="15">
        <v>2005</v>
      </c>
      <c r="Z6" s="15">
        <v>2006</v>
      </c>
      <c r="AA6" s="15">
        <v>2007</v>
      </c>
      <c r="AB6" s="15">
        <v>2008</v>
      </c>
      <c r="AC6" s="15">
        <v>2009</v>
      </c>
      <c r="AD6" s="15">
        <v>2010</v>
      </c>
      <c r="AE6" s="15">
        <v>2011</v>
      </c>
      <c r="AF6" s="15">
        <v>2012</v>
      </c>
      <c r="AG6" s="15">
        <v>2013</v>
      </c>
      <c r="AH6" s="15">
        <v>2014</v>
      </c>
      <c r="AI6" s="15">
        <v>2015</v>
      </c>
      <c r="AJ6" s="15">
        <v>2016</v>
      </c>
      <c r="AK6" s="16">
        <v>2000</v>
      </c>
      <c r="AL6" s="15">
        <v>2001</v>
      </c>
      <c r="AM6" s="15">
        <v>2002</v>
      </c>
      <c r="AN6" s="15">
        <v>2003</v>
      </c>
      <c r="AO6" s="16">
        <v>2004</v>
      </c>
      <c r="AP6" s="15">
        <v>2005</v>
      </c>
      <c r="AQ6" s="15">
        <v>2006</v>
      </c>
      <c r="AR6" s="15">
        <v>2007</v>
      </c>
      <c r="AS6" s="15">
        <v>2008</v>
      </c>
      <c r="AT6" s="97">
        <v>2009</v>
      </c>
      <c r="AU6" s="97">
        <v>2010</v>
      </c>
      <c r="AV6" s="15">
        <v>2011</v>
      </c>
      <c r="AW6" s="97">
        <v>2012</v>
      </c>
      <c r="AX6" s="97">
        <v>2013</v>
      </c>
      <c r="AY6" s="15">
        <v>2014</v>
      </c>
      <c r="AZ6" s="15">
        <v>2015</v>
      </c>
      <c r="BA6" s="15">
        <v>2016</v>
      </c>
    </row>
    <row r="7" spans="1:53" ht="27">
      <c r="A7" s="20" t="s">
        <v>18</v>
      </c>
      <c r="B7" s="20" t="s">
        <v>8</v>
      </c>
      <c r="C7" s="6">
        <v>498435</v>
      </c>
      <c r="D7" s="3">
        <v>571738</v>
      </c>
      <c r="E7" s="3">
        <v>462009</v>
      </c>
      <c r="F7" s="3">
        <v>580011</v>
      </c>
      <c r="G7" s="3">
        <f>+SUM(G8:G26)</f>
        <v>709403</v>
      </c>
      <c r="H7" s="3">
        <f>+SUM(H8:H26)</f>
        <v>679175</v>
      </c>
      <c r="I7" s="3">
        <f>+SUM(I8:I26)</f>
        <v>815446</v>
      </c>
      <c r="J7" s="3">
        <f t="shared" ref="J7:Q7" si="0">+SUM(J8:J26)</f>
        <v>983724</v>
      </c>
      <c r="K7" s="3">
        <f t="shared" si="0"/>
        <v>949205</v>
      </c>
      <c r="L7" s="3">
        <v>1145722</v>
      </c>
      <c r="M7" s="3">
        <f t="shared" si="0"/>
        <v>298074</v>
      </c>
      <c r="N7" s="3">
        <f t="shared" si="0"/>
        <v>820450</v>
      </c>
      <c r="O7" s="3">
        <f t="shared" si="0"/>
        <v>932028</v>
      </c>
      <c r="P7" s="3">
        <f t="shared" si="0"/>
        <v>1137219</v>
      </c>
      <c r="Q7" s="3">
        <f t="shared" si="0"/>
        <v>1327788</v>
      </c>
      <c r="R7" s="3">
        <f t="shared" ref="R7" si="1">+SUM(R8:R26)</f>
        <v>1440601</v>
      </c>
      <c r="S7" s="3">
        <v>1678524</v>
      </c>
      <c r="T7" s="6">
        <v>1622</v>
      </c>
      <c r="U7" s="3">
        <v>1628</v>
      </c>
      <c r="V7" s="3">
        <v>1188</v>
      </c>
      <c r="W7" s="3">
        <v>1477</v>
      </c>
      <c r="X7" s="3">
        <f t="shared" ref="X7" si="2">+SUM(X8:X26)</f>
        <v>1923</v>
      </c>
      <c r="Y7" s="3">
        <f t="shared" ref="Y7:Z7" si="3">+SUM(Y8:Y26)</f>
        <v>1757</v>
      </c>
      <c r="Z7" s="3">
        <f t="shared" si="3"/>
        <v>1644</v>
      </c>
      <c r="AA7" s="3">
        <f t="shared" ref="AA7" si="4">+SUM(AA8:AA26)</f>
        <v>1876</v>
      </c>
      <c r="AB7" s="3">
        <f t="shared" ref="AB7" si="5">+SUM(AB8:AB26)</f>
        <v>2079</v>
      </c>
      <c r="AC7" s="3">
        <v>2316</v>
      </c>
      <c r="AD7" s="3">
        <f t="shared" ref="AD7:AH7" si="6">+SUM(AD8:AD26)</f>
        <v>1725</v>
      </c>
      <c r="AE7" s="3">
        <f t="shared" si="6"/>
        <v>2954</v>
      </c>
      <c r="AF7" s="3">
        <f t="shared" si="6"/>
        <v>3193</v>
      </c>
      <c r="AG7" s="3">
        <f t="shared" si="6"/>
        <v>2993</v>
      </c>
      <c r="AH7" s="3">
        <f t="shared" si="6"/>
        <v>3610</v>
      </c>
      <c r="AI7" s="3">
        <f t="shared" ref="AI7" si="7">+SUM(AI8:AI26)</f>
        <v>3539</v>
      </c>
      <c r="AJ7" s="3">
        <v>4387</v>
      </c>
      <c r="AK7" s="6">
        <v>23452</v>
      </c>
      <c r="AL7" s="3">
        <v>21364</v>
      </c>
      <c r="AM7" s="3">
        <v>17141</v>
      </c>
      <c r="AN7" s="3">
        <v>20210</v>
      </c>
      <c r="AO7" s="3">
        <f t="shared" ref="AO7" si="8">+SUM(AO8:AO26)</f>
        <v>27363</v>
      </c>
      <c r="AP7" s="3">
        <f t="shared" ref="AP7:AQ7" si="9">+SUM(AP8:AP26)</f>
        <v>26769</v>
      </c>
      <c r="AQ7" s="3">
        <f t="shared" si="9"/>
        <v>26365</v>
      </c>
      <c r="AR7" s="3">
        <f t="shared" ref="AR7" si="10">+SUM(AR8:AR26)</f>
        <v>34474</v>
      </c>
      <c r="AS7" s="3">
        <f t="shared" ref="AS7" si="11">+SUM(AS8:AS26)</f>
        <v>28513</v>
      </c>
      <c r="AT7" s="3">
        <f t="shared" ref="AT7:AY7" si="12">+SUM(AT8:AT26)</f>
        <v>36541</v>
      </c>
      <c r="AU7" s="3">
        <f t="shared" si="12"/>
        <v>9507</v>
      </c>
      <c r="AV7" s="3">
        <f t="shared" si="12"/>
        <v>30304</v>
      </c>
      <c r="AW7" s="3">
        <f t="shared" si="12"/>
        <v>37616</v>
      </c>
      <c r="AX7" s="3">
        <f t="shared" si="12"/>
        <v>45123</v>
      </c>
      <c r="AY7" s="3">
        <f t="shared" si="12"/>
        <v>53748</v>
      </c>
      <c r="AZ7" s="3">
        <f t="shared" ref="AZ7:BA7" si="13">+SUM(AZ8:AZ26)</f>
        <v>63722</v>
      </c>
      <c r="BA7" s="3">
        <v>73267</v>
      </c>
    </row>
    <row r="8" spans="1:53">
      <c r="A8" s="1" t="s">
        <v>19</v>
      </c>
      <c r="B8" s="2" t="s">
        <v>23</v>
      </c>
      <c r="C8" s="6">
        <v>24582</v>
      </c>
      <c r="D8" s="3">
        <v>46170</v>
      </c>
      <c r="E8" s="3">
        <v>36049</v>
      </c>
      <c r="F8" s="3">
        <v>35231</v>
      </c>
      <c r="G8" s="8">
        <v>45712</v>
      </c>
      <c r="H8" s="14">
        <v>55603</v>
      </c>
      <c r="I8" s="14">
        <v>65723</v>
      </c>
      <c r="J8" s="14">
        <v>74344</v>
      </c>
      <c r="K8" s="14">
        <v>40473</v>
      </c>
      <c r="L8" s="14">
        <v>90232</v>
      </c>
      <c r="M8" s="14">
        <v>52701</v>
      </c>
      <c r="N8" s="19">
        <f>+AE8+AV8+'3.3.24'!N8+'3.3.24'!AE8+'3.3.24'!AV8</f>
        <v>68953</v>
      </c>
      <c r="O8" s="19">
        <f>+AF8+AW8+'3.3.24'!O8+'3.3.24'!AF8+'3.3.24'!AW8</f>
        <v>84048</v>
      </c>
      <c r="P8" s="19">
        <f>+AG8+AX8+'3.3.24'!P8+'3.3.24'!AG8+'3.3.24'!AX8</f>
        <v>101255</v>
      </c>
      <c r="Q8" s="93">
        <f>+AH8+AY8+'3.3.24'!Q8+'3.3.24'!AH8+'3.3.24'!AY8</f>
        <v>110409</v>
      </c>
      <c r="R8" s="93">
        <v>100307</v>
      </c>
      <c r="S8" s="19">
        <v>128354</v>
      </c>
      <c r="T8" s="6">
        <v>27</v>
      </c>
      <c r="U8" s="3">
        <v>36</v>
      </c>
      <c r="V8" s="3">
        <v>31</v>
      </c>
      <c r="W8" s="3">
        <v>36</v>
      </c>
      <c r="X8" s="14">
        <v>49</v>
      </c>
      <c r="Y8" s="9">
        <v>49</v>
      </c>
      <c r="Z8" s="14">
        <v>43</v>
      </c>
      <c r="AA8" s="14">
        <v>44</v>
      </c>
      <c r="AB8" s="14">
        <v>38</v>
      </c>
      <c r="AC8" s="14">
        <v>38</v>
      </c>
      <c r="AD8" s="14">
        <v>31</v>
      </c>
      <c r="AE8" s="14">
        <v>46</v>
      </c>
      <c r="AF8" s="14">
        <v>66</v>
      </c>
      <c r="AG8" s="8">
        <v>78</v>
      </c>
      <c r="AH8" s="14">
        <v>75</v>
      </c>
      <c r="AI8" s="14">
        <v>78</v>
      </c>
      <c r="AJ8" s="14">
        <v>103</v>
      </c>
      <c r="AK8" s="6">
        <v>1061</v>
      </c>
      <c r="AL8" s="3">
        <v>2644</v>
      </c>
      <c r="AM8" s="3">
        <v>1020</v>
      </c>
      <c r="AN8" s="3">
        <v>1289</v>
      </c>
      <c r="AO8" s="14">
        <v>2507</v>
      </c>
      <c r="AP8" s="9">
        <v>2817</v>
      </c>
      <c r="AQ8" s="14">
        <v>3069</v>
      </c>
      <c r="AR8" s="14">
        <v>3081</v>
      </c>
      <c r="AS8" s="14">
        <v>1492</v>
      </c>
      <c r="AT8" s="14">
        <v>2960</v>
      </c>
      <c r="AU8" s="14">
        <v>2590</v>
      </c>
      <c r="AV8" s="14">
        <v>2776</v>
      </c>
      <c r="AW8" s="14">
        <v>3879</v>
      </c>
      <c r="AX8" s="14">
        <v>4403</v>
      </c>
      <c r="AY8" s="14">
        <v>5118</v>
      </c>
      <c r="AZ8" s="14">
        <v>5135</v>
      </c>
      <c r="BA8" s="14">
        <v>5615</v>
      </c>
    </row>
    <row r="9" spans="1:53">
      <c r="A9" s="1" t="s">
        <v>20</v>
      </c>
      <c r="B9" s="2" t="s">
        <v>21</v>
      </c>
      <c r="C9" s="6">
        <v>35006</v>
      </c>
      <c r="D9" s="3">
        <v>36303</v>
      </c>
      <c r="E9" s="3">
        <v>30213</v>
      </c>
      <c r="F9" s="3">
        <v>22468</v>
      </c>
      <c r="G9" s="8">
        <v>35457</v>
      </c>
      <c r="H9" s="14">
        <v>39325</v>
      </c>
      <c r="I9" s="14">
        <v>47096</v>
      </c>
      <c r="J9" s="14">
        <v>59169</v>
      </c>
      <c r="K9" s="14">
        <v>64053</v>
      </c>
      <c r="L9" s="14">
        <v>65617</v>
      </c>
      <c r="M9" s="14">
        <v>39813</v>
      </c>
      <c r="N9" s="19">
        <f>+AE9+AV9+'3.3.24'!N9+'3.3.24'!AE9+'3.3.24'!AV9</f>
        <v>73190</v>
      </c>
      <c r="O9" s="19">
        <f>+AF9+AW9+'3.3.24'!O9+'3.3.24'!AF9+'3.3.24'!AW9</f>
        <v>85317</v>
      </c>
      <c r="P9" s="19">
        <f>+AG9+AX9+'3.3.24'!P9+'3.3.24'!AG9+'3.3.24'!AX9</f>
        <v>96845</v>
      </c>
      <c r="Q9" s="93">
        <f>+AH9+AY9+'3.3.24'!Q9+'3.3.24'!AH9+'3.3.24'!AY9</f>
        <v>116652</v>
      </c>
      <c r="R9" s="93">
        <v>115953</v>
      </c>
      <c r="S9" s="19">
        <v>120908</v>
      </c>
      <c r="T9" s="6">
        <v>8</v>
      </c>
      <c r="U9" s="3">
        <v>8</v>
      </c>
      <c r="V9" s="3">
        <v>8</v>
      </c>
      <c r="W9" s="3">
        <v>10</v>
      </c>
      <c r="X9" s="14">
        <v>13</v>
      </c>
      <c r="Y9" s="9">
        <v>16</v>
      </c>
      <c r="Z9" s="14">
        <v>13</v>
      </c>
      <c r="AA9" s="14">
        <v>24</v>
      </c>
      <c r="AB9" s="14">
        <v>15</v>
      </c>
      <c r="AC9" s="14">
        <v>37</v>
      </c>
      <c r="AD9" s="14">
        <v>0</v>
      </c>
      <c r="AE9" s="14">
        <v>38</v>
      </c>
      <c r="AF9" s="14">
        <v>58</v>
      </c>
      <c r="AG9" s="8">
        <v>45</v>
      </c>
      <c r="AH9" s="14">
        <v>63</v>
      </c>
      <c r="AI9" s="14">
        <v>62</v>
      </c>
      <c r="AJ9" s="14">
        <v>64</v>
      </c>
      <c r="AK9" s="6">
        <v>2678</v>
      </c>
      <c r="AL9" s="3">
        <v>1428</v>
      </c>
      <c r="AM9" s="3">
        <v>1520</v>
      </c>
      <c r="AN9" s="3">
        <v>523</v>
      </c>
      <c r="AO9" s="14">
        <v>1606</v>
      </c>
      <c r="AP9" s="9">
        <v>1754</v>
      </c>
      <c r="AQ9" s="14">
        <v>2242</v>
      </c>
      <c r="AR9" s="14">
        <v>2827</v>
      </c>
      <c r="AS9" s="14">
        <v>2389</v>
      </c>
      <c r="AT9" s="14">
        <v>2858</v>
      </c>
      <c r="AU9" s="14">
        <v>633</v>
      </c>
      <c r="AV9" s="14">
        <v>3193</v>
      </c>
      <c r="AW9" s="14">
        <v>3898</v>
      </c>
      <c r="AX9" s="14">
        <v>4822</v>
      </c>
      <c r="AY9" s="14">
        <v>5186</v>
      </c>
      <c r="AZ9" s="14">
        <v>6115</v>
      </c>
      <c r="BA9" s="14">
        <v>6310</v>
      </c>
    </row>
    <row r="10" spans="1:53">
      <c r="A10" s="1" t="s">
        <v>22</v>
      </c>
      <c r="B10" s="2" t="s">
        <v>23</v>
      </c>
      <c r="C10" s="6">
        <v>19307</v>
      </c>
      <c r="D10" s="3">
        <v>18776</v>
      </c>
      <c r="E10" s="3">
        <v>17590</v>
      </c>
      <c r="F10" s="3">
        <v>21050</v>
      </c>
      <c r="G10" s="8">
        <v>25942</v>
      </c>
      <c r="H10" s="14">
        <v>28031</v>
      </c>
      <c r="I10" s="14">
        <v>31106</v>
      </c>
      <c r="J10" s="14">
        <v>39052</v>
      </c>
      <c r="K10" s="14">
        <v>38294</v>
      </c>
      <c r="L10" s="14">
        <v>42056</v>
      </c>
      <c r="M10" s="14">
        <v>18575</v>
      </c>
      <c r="N10" s="19">
        <f>+AE10+AV10+'3.3.24'!N10+'3.3.24'!AE10+'3.3.24'!AV10</f>
        <v>30845</v>
      </c>
      <c r="O10" s="19">
        <f>+AF10+AW10+'3.3.24'!O10+'3.3.24'!AF10+'3.3.24'!AW10</f>
        <v>35064</v>
      </c>
      <c r="P10" s="19">
        <f>+AG10+AX10+'3.3.24'!P10+'3.3.24'!AG10+'3.3.24'!AX10</f>
        <v>52348</v>
      </c>
      <c r="Q10" s="93">
        <f>+AH10+AY10+'3.3.24'!Q10+'3.3.24'!AH10+'3.3.24'!AY10</f>
        <v>60686</v>
      </c>
      <c r="R10" s="93">
        <v>64915</v>
      </c>
      <c r="S10" s="19">
        <v>71335</v>
      </c>
      <c r="T10" s="6">
        <v>0</v>
      </c>
      <c r="U10" s="3">
        <v>0</v>
      </c>
      <c r="V10" s="3">
        <v>0</v>
      </c>
      <c r="W10" s="3">
        <v>0</v>
      </c>
      <c r="Y10" s="9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8">
        <v>0</v>
      </c>
      <c r="AK10" s="6">
        <v>2286</v>
      </c>
      <c r="AL10" s="3">
        <v>1302</v>
      </c>
      <c r="AM10" s="3">
        <v>1529</v>
      </c>
      <c r="AN10" s="3">
        <v>2136</v>
      </c>
      <c r="AO10" s="14">
        <v>2458</v>
      </c>
      <c r="AP10" s="9">
        <v>2441</v>
      </c>
      <c r="AQ10" s="14">
        <v>1796</v>
      </c>
      <c r="AR10" s="14">
        <v>2860</v>
      </c>
      <c r="AS10" s="14">
        <v>2936</v>
      </c>
      <c r="AT10" s="14">
        <v>2507</v>
      </c>
      <c r="AU10" s="14">
        <v>1008</v>
      </c>
      <c r="AV10" s="14">
        <v>1805</v>
      </c>
      <c r="AW10" s="14">
        <v>1827</v>
      </c>
      <c r="AX10" s="14">
        <v>2859</v>
      </c>
      <c r="AY10" s="14">
        <v>3115</v>
      </c>
      <c r="AZ10" s="14">
        <v>4097</v>
      </c>
      <c r="BA10" s="14">
        <v>4699</v>
      </c>
    </row>
    <row r="11" spans="1:53">
      <c r="A11" s="1" t="s">
        <v>24</v>
      </c>
      <c r="B11" s="2" t="s">
        <v>25</v>
      </c>
      <c r="C11" s="6">
        <v>35940</v>
      </c>
      <c r="D11" s="3">
        <v>13994</v>
      </c>
      <c r="E11" s="3">
        <v>2002</v>
      </c>
      <c r="F11" s="3">
        <v>18651</v>
      </c>
      <c r="G11" s="8">
        <v>22086</v>
      </c>
      <c r="H11" s="14">
        <v>24167</v>
      </c>
      <c r="I11" s="14">
        <v>26942</v>
      </c>
      <c r="J11" s="14">
        <v>34264</v>
      </c>
      <c r="K11" s="14">
        <v>39389</v>
      </c>
      <c r="L11" s="14">
        <v>46558</v>
      </c>
      <c r="M11" s="14">
        <v>16670</v>
      </c>
      <c r="N11" s="19">
        <f>+AE11+AV11+'3.3.24'!N11+'3.3.24'!AE11+'3.3.24'!AV11</f>
        <v>44215</v>
      </c>
      <c r="O11" s="19">
        <f>+AF11+AW11+'3.3.24'!O11+'3.3.24'!AF11+'3.3.24'!AW11</f>
        <v>42528</v>
      </c>
      <c r="P11" s="19">
        <f>+AG11+AX11+'3.3.24'!P11+'3.3.24'!AG11+'3.3.24'!AX11</f>
        <v>46847</v>
      </c>
      <c r="Q11" s="93">
        <f>+AH11+AY11+'3.3.24'!Q11+'3.3.24'!AH11+'3.3.24'!AY11</f>
        <v>54910</v>
      </c>
      <c r="R11" s="93">
        <v>53912</v>
      </c>
      <c r="S11" s="19">
        <v>61018</v>
      </c>
      <c r="T11" s="6">
        <v>272</v>
      </c>
      <c r="U11" s="3">
        <v>275</v>
      </c>
      <c r="V11" s="3">
        <v>37</v>
      </c>
      <c r="W11" s="3">
        <v>169</v>
      </c>
      <c r="X11" s="14">
        <v>273</v>
      </c>
      <c r="Y11" s="9">
        <v>233</v>
      </c>
      <c r="Z11" s="14">
        <v>250</v>
      </c>
      <c r="AA11" s="14">
        <v>252</v>
      </c>
      <c r="AB11" s="14">
        <v>276</v>
      </c>
      <c r="AC11" s="14">
        <v>565</v>
      </c>
      <c r="AD11" s="14">
        <v>446</v>
      </c>
      <c r="AE11" s="14">
        <v>781</v>
      </c>
      <c r="AF11" s="14">
        <v>430</v>
      </c>
      <c r="AG11" s="8">
        <v>347</v>
      </c>
      <c r="AH11" s="14">
        <v>345</v>
      </c>
      <c r="AI11" s="14">
        <v>502</v>
      </c>
      <c r="AJ11" s="14">
        <v>516</v>
      </c>
      <c r="AK11" s="6">
        <v>2116</v>
      </c>
      <c r="AL11" s="3">
        <v>447</v>
      </c>
      <c r="AM11" s="3">
        <v>31</v>
      </c>
      <c r="AN11" s="3">
        <v>180</v>
      </c>
      <c r="AO11" s="14">
        <v>318</v>
      </c>
      <c r="AP11" s="9">
        <v>432</v>
      </c>
      <c r="AQ11" s="14">
        <v>414</v>
      </c>
      <c r="AR11" s="14">
        <v>495</v>
      </c>
      <c r="AS11" s="14">
        <v>623</v>
      </c>
      <c r="AT11" s="14">
        <v>802</v>
      </c>
      <c r="AU11" s="14">
        <v>413</v>
      </c>
      <c r="AV11" s="14">
        <v>701</v>
      </c>
      <c r="AW11" s="14">
        <v>823</v>
      </c>
      <c r="AX11" s="14">
        <v>792</v>
      </c>
      <c r="AY11" s="14">
        <v>791</v>
      </c>
      <c r="AZ11" s="14">
        <v>1367</v>
      </c>
      <c r="BA11" s="14">
        <v>1469</v>
      </c>
    </row>
    <row r="12" spans="1:53">
      <c r="A12" s="1" t="s">
        <v>26</v>
      </c>
      <c r="B12" s="2" t="s">
        <v>27</v>
      </c>
      <c r="C12" s="6">
        <v>17869</v>
      </c>
      <c r="D12" s="3">
        <v>57101</v>
      </c>
      <c r="E12" s="3">
        <v>58339</v>
      </c>
      <c r="F12" s="3">
        <v>59640</v>
      </c>
      <c r="G12" s="8">
        <v>74010</v>
      </c>
      <c r="H12" s="14">
        <v>53306</v>
      </c>
      <c r="I12" s="14">
        <v>76085</v>
      </c>
      <c r="J12" s="14">
        <v>91160</v>
      </c>
      <c r="K12" s="14">
        <v>103277</v>
      </c>
      <c r="L12" s="14">
        <v>102743</v>
      </c>
      <c r="M12" s="14">
        <v>5241</v>
      </c>
      <c r="N12" s="19">
        <f>+AE12+AV12+'3.3.24'!N12+'3.3.24'!AE12+'3.3.24'!AV12</f>
        <v>49552</v>
      </c>
      <c r="O12" s="19">
        <f>+AF12+AW12+'3.3.24'!O12+'3.3.24'!AF12+'3.3.24'!AW12</f>
        <v>53601</v>
      </c>
      <c r="P12" s="19">
        <f>+AG12+AX12+'3.3.24'!P12+'3.3.24'!AG12+'3.3.24'!AX12</f>
        <v>70589</v>
      </c>
      <c r="Q12" s="93">
        <f>+AH12+AY12+'3.3.24'!Q12+'3.3.24'!AH12+'3.3.24'!AY12</f>
        <v>87092</v>
      </c>
      <c r="R12" s="93">
        <v>104527</v>
      </c>
      <c r="S12" s="19">
        <v>129300</v>
      </c>
      <c r="T12" s="6">
        <v>126</v>
      </c>
      <c r="U12" s="3">
        <v>146</v>
      </c>
      <c r="V12" s="3">
        <v>143</v>
      </c>
      <c r="W12" s="3">
        <v>187</v>
      </c>
      <c r="X12" s="14">
        <v>213</v>
      </c>
      <c r="Y12" s="9">
        <v>171</v>
      </c>
      <c r="Z12" s="14">
        <v>172</v>
      </c>
      <c r="AA12" s="14">
        <v>154</v>
      </c>
      <c r="AB12" s="14">
        <v>203</v>
      </c>
      <c r="AC12" s="14">
        <v>213</v>
      </c>
      <c r="AD12" s="14">
        <v>93</v>
      </c>
      <c r="AE12" s="14">
        <v>336</v>
      </c>
      <c r="AF12" s="14">
        <v>328</v>
      </c>
      <c r="AG12" s="8">
        <v>336</v>
      </c>
      <c r="AH12" s="14">
        <v>361</v>
      </c>
      <c r="AI12" s="14">
        <v>350</v>
      </c>
      <c r="AJ12" s="14">
        <v>331</v>
      </c>
      <c r="AK12" s="6">
        <v>275</v>
      </c>
      <c r="AL12" s="3">
        <v>1448</v>
      </c>
      <c r="AM12" s="3">
        <v>1545</v>
      </c>
      <c r="AN12" s="3">
        <v>1256</v>
      </c>
      <c r="AO12" s="14">
        <v>1547</v>
      </c>
      <c r="AP12" s="9">
        <v>1371</v>
      </c>
      <c r="AQ12" s="14">
        <v>1293</v>
      </c>
      <c r="AR12" s="14">
        <v>2032</v>
      </c>
      <c r="AS12" s="14">
        <v>2527</v>
      </c>
      <c r="AT12" s="14">
        <v>1916</v>
      </c>
      <c r="AU12" s="14">
        <v>35</v>
      </c>
      <c r="AV12" s="14">
        <v>1001</v>
      </c>
      <c r="AW12" s="14">
        <v>1234</v>
      </c>
      <c r="AX12" s="14">
        <v>1613</v>
      </c>
      <c r="AY12" s="14">
        <v>2008</v>
      </c>
      <c r="AZ12" s="14">
        <v>2554</v>
      </c>
      <c r="BA12" s="14">
        <v>3022</v>
      </c>
    </row>
    <row r="13" spans="1:53">
      <c r="A13" s="1" t="s">
        <v>28</v>
      </c>
      <c r="B13" s="2" t="s">
        <v>29</v>
      </c>
      <c r="C13" s="6">
        <v>17636</v>
      </c>
      <c r="D13" s="3">
        <v>23037</v>
      </c>
      <c r="E13" s="3">
        <v>14933</v>
      </c>
      <c r="F13" s="3">
        <v>22443</v>
      </c>
      <c r="G13" s="8">
        <v>30493</v>
      </c>
      <c r="H13" s="14">
        <v>25555</v>
      </c>
      <c r="I13" s="14">
        <v>27192</v>
      </c>
      <c r="J13" s="14">
        <v>41149</v>
      </c>
      <c r="K13" s="14">
        <v>37695</v>
      </c>
      <c r="L13" s="14">
        <v>31873</v>
      </c>
      <c r="M13" s="14">
        <v>11558</v>
      </c>
      <c r="N13" s="19">
        <f>+AE13+AV13+'3.3.24'!N13+'3.3.24'!AE13+'3.3.24'!AV13</f>
        <v>28709</v>
      </c>
      <c r="O13" s="19">
        <f>+AF13+AW13+'3.3.24'!O13+'3.3.24'!AF13+'3.3.24'!AW13</f>
        <v>38866</v>
      </c>
      <c r="P13" s="19">
        <f>+AG13+AX13+'3.3.24'!P13+'3.3.24'!AG13+'3.3.24'!AX13</f>
        <v>45603</v>
      </c>
      <c r="Q13" s="93">
        <f>+AH13+AY13+'3.3.24'!Q13+'3.3.24'!AH13+'3.3.24'!AY13</f>
        <v>48728</v>
      </c>
      <c r="R13" s="93">
        <v>52307</v>
      </c>
      <c r="S13" s="19">
        <v>62779</v>
      </c>
      <c r="T13" s="6">
        <v>141</v>
      </c>
      <c r="U13" s="3">
        <v>207</v>
      </c>
      <c r="V13" s="3">
        <v>174</v>
      </c>
      <c r="W13" s="3">
        <v>162</v>
      </c>
      <c r="X13" s="14">
        <v>220</v>
      </c>
      <c r="Y13" s="9">
        <v>178</v>
      </c>
      <c r="Z13" s="14">
        <v>229</v>
      </c>
      <c r="AA13" s="14">
        <v>253</v>
      </c>
      <c r="AB13" s="14">
        <v>327</v>
      </c>
      <c r="AC13" s="14">
        <v>283</v>
      </c>
      <c r="AD13" s="14">
        <v>257</v>
      </c>
      <c r="AE13" s="14">
        <v>364</v>
      </c>
      <c r="AF13" s="14">
        <v>474</v>
      </c>
      <c r="AG13" s="8">
        <v>495</v>
      </c>
      <c r="AH13" s="14">
        <v>539</v>
      </c>
      <c r="AI13" s="14">
        <v>645</v>
      </c>
      <c r="AJ13" s="14">
        <v>808</v>
      </c>
      <c r="AK13" s="6">
        <v>383</v>
      </c>
      <c r="AL13" s="3">
        <v>686</v>
      </c>
      <c r="AM13" s="3">
        <v>301</v>
      </c>
      <c r="AN13" s="3">
        <v>508</v>
      </c>
      <c r="AO13" s="14">
        <v>792</v>
      </c>
      <c r="AP13" s="9">
        <v>748</v>
      </c>
      <c r="AQ13" s="14">
        <v>643</v>
      </c>
      <c r="AR13" s="14">
        <v>1099</v>
      </c>
      <c r="AS13" s="14">
        <v>702</v>
      </c>
      <c r="AT13" s="14">
        <v>1167</v>
      </c>
      <c r="AU13" s="14">
        <v>222</v>
      </c>
      <c r="AV13" s="14">
        <v>637</v>
      </c>
      <c r="AW13" s="14">
        <v>855</v>
      </c>
      <c r="AX13" s="14">
        <v>1182</v>
      </c>
      <c r="AY13" s="14">
        <v>1285</v>
      </c>
      <c r="AZ13" s="14">
        <v>1461</v>
      </c>
      <c r="BA13" s="14">
        <v>1717</v>
      </c>
    </row>
    <row r="14" spans="1:53">
      <c r="A14" s="1" t="s">
        <v>30</v>
      </c>
      <c r="B14" s="2" t="s">
        <v>31</v>
      </c>
      <c r="C14" s="6">
        <v>17491</v>
      </c>
      <c r="D14" s="3">
        <v>30102</v>
      </c>
      <c r="E14" s="3">
        <v>29722</v>
      </c>
      <c r="F14" s="3">
        <v>30962</v>
      </c>
      <c r="G14" s="8">
        <v>34522</v>
      </c>
      <c r="H14" s="14">
        <v>33880</v>
      </c>
      <c r="I14" s="14">
        <v>41178</v>
      </c>
      <c r="J14" s="14">
        <v>51459</v>
      </c>
      <c r="K14" s="14">
        <v>27696</v>
      </c>
      <c r="L14" s="14">
        <v>54354</v>
      </c>
      <c r="M14" s="14">
        <v>21466</v>
      </c>
      <c r="N14" s="19">
        <f>+AE14+AV14+'3.3.24'!N14+'3.3.24'!AE14+'3.3.24'!AV14</f>
        <v>41030</v>
      </c>
      <c r="O14" s="19">
        <f>+AF14+AW14+'3.3.24'!O14+'3.3.24'!AF14+'3.3.24'!AW14</f>
        <v>43961</v>
      </c>
      <c r="P14" s="19">
        <f>+AG14+AX14+'3.3.24'!P14+'3.3.24'!AG14+'3.3.24'!AX14</f>
        <v>50127</v>
      </c>
      <c r="Q14" s="93">
        <f>+AH14+AY14+'3.3.24'!Q14+'3.3.24'!AH14+'3.3.24'!AY14</f>
        <v>63687</v>
      </c>
      <c r="R14" s="93">
        <v>70254</v>
      </c>
      <c r="S14" s="19">
        <v>78595</v>
      </c>
      <c r="T14" s="6">
        <v>8</v>
      </c>
      <c r="U14" s="3">
        <v>14</v>
      </c>
      <c r="V14" s="3">
        <v>25</v>
      </c>
      <c r="W14" s="3">
        <v>13</v>
      </c>
      <c r="X14" s="14">
        <v>21</v>
      </c>
      <c r="Y14" s="9">
        <v>19</v>
      </c>
      <c r="Z14" s="14">
        <v>24</v>
      </c>
      <c r="AA14" s="14">
        <v>17</v>
      </c>
      <c r="AB14" s="14">
        <v>9</v>
      </c>
      <c r="AC14" s="14">
        <v>11</v>
      </c>
      <c r="AD14" s="14">
        <v>16</v>
      </c>
      <c r="AE14" s="14">
        <v>25</v>
      </c>
      <c r="AF14" s="14">
        <v>27</v>
      </c>
      <c r="AG14" s="8">
        <v>35</v>
      </c>
      <c r="AH14" s="14">
        <v>22</v>
      </c>
      <c r="AI14" s="14">
        <v>28</v>
      </c>
      <c r="AJ14" s="14">
        <v>62</v>
      </c>
      <c r="AK14" s="6">
        <v>266</v>
      </c>
      <c r="AL14" s="3">
        <v>915</v>
      </c>
      <c r="AM14" s="3">
        <v>1296</v>
      </c>
      <c r="AN14" s="3">
        <v>1467</v>
      </c>
      <c r="AO14" s="14">
        <v>1917</v>
      </c>
      <c r="AP14" s="9">
        <v>1866</v>
      </c>
      <c r="AQ14" s="14">
        <v>1900</v>
      </c>
      <c r="AR14" s="14">
        <v>2675</v>
      </c>
      <c r="AS14" s="14">
        <v>675</v>
      </c>
      <c r="AT14" s="14">
        <v>1953</v>
      </c>
      <c r="AU14" s="14">
        <v>773</v>
      </c>
      <c r="AV14" s="14">
        <v>1970</v>
      </c>
      <c r="AW14" s="14">
        <v>2277</v>
      </c>
      <c r="AX14" s="14">
        <v>2690</v>
      </c>
      <c r="AY14" s="14">
        <v>3265</v>
      </c>
      <c r="AZ14" s="14">
        <v>3496</v>
      </c>
      <c r="BA14" s="14">
        <v>4372</v>
      </c>
    </row>
    <row r="15" spans="1:53">
      <c r="A15" s="1" t="s">
        <v>32</v>
      </c>
      <c r="B15" s="2" t="s">
        <v>154</v>
      </c>
      <c r="C15" s="6">
        <v>16529</v>
      </c>
      <c r="D15" s="3">
        <v>25668</v>
      </c>
      <c r="E15" s="3">
        <v>15389</v>
      </c>
      <c r="F15" s="3">
        <v>28978</v>
      </c>
      <c r="G15" s="8">
        <v>35761</v>
      </c>
      <c r="H15" s="14">
        <v>29917</v>
      </c>
      <c r="I15" s="14">
        <v>42465</v>
      </c>
      <c r="J15" s="14">
        <v>49087</v>
      </c>
      <c r="K15" s="14">
        <v>32217</v>
      </c>
      <c r="L15" s="14">
        <v>53651</v>
      </c>
      <c r="M15" s="14">
        <v>8607</v>
      </c>
      <c r="N15" s="19">
        <f>+AE15+AV15+'3.3.24'!N15+'3.3.24'!AE15+'3.3.24'!AV15</f>
        <v>34798</v>
      </c>
      <c r="O15" s="19">
        <f>+AF15+AW15+'3.3.24'!O15+'3.3.24'!AF15+'3.3.24'!AW15</f>
        <v>41126</v>
      </c>
      <c r="P15" s="19">
        <f>+AG15+AX15+'3.3.24'!P15+'3.3.24'!AG15+'3.3.24'!AX15</f>
        <v>47902</v>
      </c>
      <c r="Q15" s="93">
        <f>+AH15+AY15+'3.3.24'!Q15+'3.3.24'!AH15+'3.3.24'!AY15</f>
        <v>58830</v>
      </c>
      <c r="R15" s="93">
        <v>67648</v>
      </c>
      <c r="S15" s="19">
        <v>76785</v>
      </c>
      <c r="T15" s="6">
        <v>5</v>
      </c>
      <c r="U15" s="3">
        <v>10</v>
      </c>
      <c r="V15" s="3">
        <v>7</v>
      </c>
      <c r="W15" s="3">
        <v>11</v>
      </c>
      <c r="X15" s="14">
        <v>10</v>
      </c>
      <c r="Y15" s="9">
        <v>13</v>
      </c>
      <c r="Z15" s="14">
        <v>11</v>
      </c>
      <c r="AA15" s="14">
        <v>11</v>
      </c>
      <c r="AB15" s="14">
        <v>15</v>
      </c>
      <c r="AC15" s="14">
        <v>13</v>
      </c>
      <c r="AD15" s="14">
        <v>2</v>
      </c>
      <c r="AE15" s="14">
        <v>21</v>
      </c>
      <c r="AF15" s="14">
        <v>23</v>
      </c>
      <c r="AG15" s="8">
        <v>30</v>
      </c>
      <c r="AH15" s="14">
        <v>33</v>
      </c>
      <c r="AI15" s="14">
        <v>40</v>
      </c>
      <c r="AJ15" s="14">
        <v>45</v>
      </c>
      <c r="AK15" s="6">
        <v>447</v>
      </c>
      <c r="AL15" s="3">
        <v>1014</v>
      </c>
      <c r="AM15" s="3">
        <v>400</v>
      </c>
      <c r="AN15" s="3">
        <v>1431</v>
      </c>
      <c r="AO15" s="14">
        <v>1915</v>
      </c>
      <c r="AP15" s="9">
        <v>1619</v>
      </c>
      <c r="AQ15" s="14">
        <v>1925</v>
      </c>
      <c r="AR15" s="14">
        <v>2421</v>
      </c>
      <c r="AS15" s="14">
        <v>913</v>
      </c>
      <c r="AT15" s="14">
        <v>2159</v>
      </c>
      <c r="AU15" s="14">
        <v>289</v>
      </c>
      <c r="AV15" s="14">
        <v>2009</v>
      </c>
      <c r="AW15" s="14">
        <v>2362</v>
      </c>
      <c r="AX15" s="14">
        <v>2768</v>
      </c>
      <c r="AY15" s="14">
        <v>3350</v>
      </c>
      <c r="AZ15" s="14">
        <v>4081</v>
      </c>
      <c r="BA15" s="14">
        <v>4867</v>
      </c>
    </row>
    <row r="16" spans="1:53">
      <c r="A16" s="1" t="s">
        <v>33</v>
      </c>
      <c r="B16" s="2" t="s">
        <v>34</v>
      </c>
      <c r="C16" s="6">
        <v>23756</v>
      </c>
      <c r="D16" s="3">
        <v>15096</v>
      </c>
      <c r="E16" s="3">
        <v>24825</v>
      </c>
      <c r="F16" s="3">
        <v>23661</v>
      </c>
      <c r="G16" s="8">
        <v>25227</v>
      </c>
      <c r="H16" s="14">
        <v>28074</v>
      </c>
      <c r="I16" s="14">
        <v>30522</v>
      </c>
      <c r="J16" s="14">
        <v>37166</v>
      </c>
      <c r="K16" s="14">
        <v>27668</v>
      </c>
      <c r="L16" s="14">
        <v>42740</v>
      </c>
      <c r="M16" s="14">
        <v>3141</v>
      </c>
      <c r="N16" s="19">
        <f>+AE16+AV16+'3.3.24'!N16+'3.3.24'!AE16+'3.3.24'!AV16</f>
        <v>27855</v>
      </c>
      <c r="O16" s="19">
        <f>+AF16+AW16+'3.3.24'!O16+'3.3.24'!AF16+'3.3.24'!AW16</f>
        <v>31132</v>
      </c>
      <c r="P16" s="19">
        <f>+AG16+AX16+'3.3.24'!P16+'3.3.24'!AG16+'3.3.24'!AX16</f>
        <v>38362</v>
      </c>
      <c r="Q16" s="93">
        <f>+AH16+AY16+'3.3.24'!Q16+'3.3.24'!AH16+'3.3.24'!AY16</f>
        <v>47213</v>
      </c>
      <c r="R16" s="93">
        <v>56959</v>
      </c>
      <c r="S16" s="19">
        <v>63779</v>
      </c>
      <c r="T16" s="6">
        <v>0</v>
      </c>
      <c r="U16" s="3">
        <v>0</v>
      </c>
      <c r="V16" s="3">
        <v>0</v>
      </c>
      <c r="W16" s="3">
        <v>0</v>
      </c>
      <c r="Y16" s="9">
        <v>1</v>
      </c>
      <c r="Z16" s="14">
        <v>1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8">
        <v>0</v>
      </c>
      <c r="AK16" s="6">
        <v>1691</v>
      </c>
      <c r="AL16" s="3">
        <v>651</v>
      </c>
      <c r="AM16" s="3">
        <v>1237</v>
      </c>
      <c r="AN16" s="3">
        <v>1289</v>
      </c>
      <c r="AO16" s="14">
        <v>1437</v>
      </c>
      <c r="AP16" s="9">
        <v>1480</v>
      </c>
      <c r="AQ16" s="14">
        <v>1635</v>
      </c>
      <c r="AR16" s="14">
        <v>2050</v>
      </c>
      <c r="AS16" s="14">
        <v>1541</v>
      </c>
      <c r="AT16" s="14">
        <v>2486</v>
      </c>
      <c r="AU16" s="14">
        <v>233</v>
      </c>
      <c r="AV16" s="14">
        <v>1693</v>
      </c>
      <c r="AW16" s="14">
        <v>1994</v>
      </c>
      <c r="AX16" s="14">
        <v>2365</v>
      </c>
      <c r="AY16" s="14">
        <v>2979</v>
      </c>
      <c r="AZ16" s="14">
        <v>3049</v>
      </c>
      <c r="BA16" s="14">
        <v>3678</v>
      </c>
    </row>
    <row r="17" spans="1:53">
      <c r="A17" s="1" t="s">
        <v>35</v>
      </c>
      <c r="B17" s="2" t="s">
        <v>36</v>
      </c>
      <c r="C17" s="6">
        <v>48460</v>
      </c>
      <c r="D17" s="3">
        <v>80926</v>
      </c>
      <c r="E17" s="3">
        <v>12152</v>
      </c>
      <c r="F17" s="3">
        <v>58323</v>
      </c>
      <c r="G17" s="8">
        <v>60330</v>
      </c>
      <c r="H17" s="14">
        <v>54174</v>
      </c>
      <c r="I17" s="14">
        <v>56404</v>
      </c>
      <c r="J17" s="14">
        <v>71245</v>
      </c>
      <c r="K17" s="14">
        <v>70472</v>
      </c>
      <c r="L17" s="14">
        <v>86577</v>
      </c>
      <c r="M17" s="14">
        <v>13823</v>
      </c>
      <c r="N17" s="19">
        <f>+AE17+AV17+'3.3.24'!N17+'3.3.24'!AE17+'3.3.24'!AV17</f>
        <v>75057</v>
      </c>
      <c r="O17" s="19">
        <f>+AF17+AW17+'3.3.24'!O17+'3.3.24'!AF17+'3.3.24'!AW17</f>
        <v>74587</v>
      </c>
      <c r="P17" s="19">
        <f>+AG17+AX17+'3.3.24'!P17+'3.3.24'!AG17+'3.3.24'!AX17</f>
        <v>89975</v>
      </c>
      <c r="Q17" s="93">
        <f>+AH17+AY17+'3.3.24'!Q17+'3.3.24'!AH17+'3.3.24'!AY17</f>
        <v>95343</v>
      </c>
      <c r="R17" s="93">
        <v>97787</v>
      </c>
      <c r="S17" s="19">
        <v>119763</v>
      </c>
      <c r="T17" s="6">
        <v>699</v>
      </c>
      <c r="U17" s="3">
        <v>620</v>
      </c>
      <c r="V17" s="3">
        <v>423</v>
      </c>
      <c r="W17" s="3">
        <v>481</v>
      </c>
      <c r="X17" s="14">
        <v>653</v>
      </c>
      <c r="Y17" s="9">
        <v>600</v>
      </c>
      <c r="Z17" s="14">
        <v>514</v>
      </c>
      <c r="AA17" s="14">
        <v>599</v>
      </c>
      <c r="AB17" s="14">
        <v>645</v>
      </c>
      <c r="AC17" s="14">
        <v>643</v>
      </c>
      <c r="AD17" s="14">
        <v>538</v>
      </c>
      <c r="AE17" s="14">
        <v>791</v>
      </c>
      <c r="AF17" s="14">
        <v>1225</v>
      </c>
      <c r="AG17" s="8">
        <v>933</v>
      </c>
      <c r="AH17" s="14">
        <v>1348</v>
      </c>
      <c r="AI17" s="14">
        <v>1127</v>
      </c>
      <c r="AJ17" s="14">
        <v>1515</v>
      </c>
      <c r="AK17" s="6">
        <v>811</v>
      </c>
      <c r="AL17" s="3">
        <v>2328</v>
      </c>
      <c r="AM17" s="3">
        <v>45</v>
      </c>
      <c r="AN17" s="3">
        <v>539</v>
      </c>
      <c r="AO17" s="14">
        <v>936</v>
      </c>
      <c r="AP17" s="9">
        <v>849</v>
      </c>
      <c r="AQ17" s="14">
        <v>806</v>
      </c>
      <c r="AR17" s="14">
        <v>1184</v>
      </c>
      <c r="AS17" s="14">
        <v>1286</v>
      </c>
      <c r="AT17" s="14">
        <v>1545</v>
      </c>
      <c r="AU17" s="14">
        <v>361</v>
      </c>
      <c r="AV17" s="14">
        <v>1359</v>
      </c>
      <c r="AW17" s="14">
        <v>1738</v>
      </c>
      <c r="AX17" s="14">
        <v>2161</v>
      </c>
      <c r="AY17" s="14">
        <v>2009</v>
      </c>
      <c r="AZ17" s="14">
        <v>2056</v>
      </c>
      <c r="BA17" s="14">
        <v>2614</v>
      </c>
    </row>
    <row r="18" spans="1:53">
      <c r="A18" s="1" t="s">
        <v>37</v>
      </c>
      <c r="B18" s="2" t="s">
        <v>38</v>
      </c>
      <c r="C18" s="6">
        <v>53655</v>
      </c>
      <c r="D18" s="3">
        <v>15915</v>
      </c>
      <c r="E18" s="3">
        <v>9154</v>
      </c>
      <c r="F18" s="3">
        <v>26796</v>
      </c>
      <c r="G18" s="8">
        <v>33767</v>
      </c>
      <c r="H18" s="14">
        <v>35789</v>
      </c>
      <c r="I18" s="14">
        <v>40463</v>
      </c>
      <c r="J18" s="14">
        <v>47068</v>
      </c>
      <c r="K18" s="14">
        <v>53830</v>
      </c>
      <c r="L18" s="14">
        <v>55875</v>
      </c>
      <c r="M18" s="14">
        <v>31904</v>
      </c>
      <c r="N18" s="19">
        <f>+AE18+AV18+'3.3.24'!N18+'3.3.24'!AE18+'3.3.24'!AV18</f>
        <v>52893</v>
      </c>
      <c r="O18" s="19">
        <f>+AF18+AW18+'3.3.24'!O18+'3.3.24'!AF18+'3.3.24'!AW18</f>
        <v>52346</v>
      </c>
      <c r="P18" s="19">
        <f>+AG18+AX18+'3.3.24'!P18+'3.3.24'!AG18+'3.3.24'!AX18</f>
        <v>62062</v>
      </c>
      <c r="Q18" s="93">
        <f>+AH18+AY18+'3.3.24'!Q18+'3.3.24'!AH18+'3.3.24'!AY18</f>
        <v>67174</v>
      </c>
      <c r="R18" s="93">
        <v>61683</v>
      </c>
      <c r="S18" s="19">
        <v>78224</v>
      </c>
      <c r="T18" s="6">
        <v>13</v>
      </c>
      <c r="U18" s="3">
        <v>0</v>
      </c>
      <c r="V18" s="3">
        <v>0</v>
      </c>
      <c r="W18" s="3">
        <v>0</v>
      </c>
      <c r="X18" s="14">
        <v>1</v>
      </c>
      <c r="Y18" s="9">
        <v>0</v>
      </c>
      <c r="Z18" s="14">
        <v>0</v>
      </c>
      <c r="AA18" s="14">
        <v>0</v>
      </c>
      <c r="AB18" s="14">
        <v>1</v>
      </c>
      <c r="AC18" s="14">
        <v>2</v>
      </c>
      <c r="AD18" s="14">
        <v>1</v>
      </c>
      <c r="AE18" s="14">
        <v>7</v>
      </c>
      <c r="AF18" s="14">
        <v>3</v>
      </c>
      <c r="AG18" s="8">
        <v>7</v>
      </c>
      <c r="AH18" s="14">
        <v>8</v>
      </c>
      <c r="AI18" s="14">
        <v>8</v>
      </c>
      <c r="AJ18" s="14">
        <v>7</v>
      </c>
      <c r="AK18" s="6">
        <v>2020</v>
      </c>
      <c r="AL18" s="3">
        <v>716</v>
      </c>
      <c r="AM18" s="3">
        <v>60</v>
      </c>
      <c r="AN18" s="3">
        <v>463</v>
      </c>
      <c r="AO18" s="14">
        <v>803</v>
      </c>
      <c r="AP18" s="9">
        <v>810</v>
      </c>
      <c r="AQ18" s="14">
        <v>700</v>
      </c>
      <c r="AR18" s="14">
        <v>891</v>
      </c>
      <c r="AS18" s="14">
        <v>996</v>
      </c>
      <c r="AT18" s="14">
        <v>883</v>
      </c>
      <c r="AU18" s="14">
        <v>690</v>
      </c>
      <c r="AV18" s="14">
        <v>1044</v>
      </c>
      <c r="AW18" s="14">
        <v>1348</v>
      </c>
      <c r="AX18" s="14">
        <v>1860</v>
      </c>
      <c r="AY18" s="14">
        <v>2224</v>
      </c>
      <c r="AZ18" s="14">
        <v>2077</v>
      </c>
      <c r="BA18" s="14">
        <v>2474</v>
      </c>
    </row>
    <row r="19" spans="1:53">
      <c r="A19" s="1" t="s">
        <v>39</v>
      </c>
      <c r="B19" s="2" t="s">
        <v>40</v>
      </c>
      <c r="C19" s="6">
        <v>13823</v>
      </c>
      <c r="D19" s="3">
        <v>49355</v>
      </c>
      <c r="E19" s="3">
        <v>45691</v>
      </c>
      <c r="F19" s="3">
        <v>48169</v>
      </c>
      <c r="G19" s="8">
        <v>59714</v>
      </c>
      <c r="H19" s="14">
        <v>56940</v>
      </c>
      <c r="I19" s="14">
        <v>68651</v>
      </c>
      <c r="J19" s="14">
        <v>71008</v>
      </c>
      <c r="K19" s="14">
        <v>80751</v>
      </c>
      <c r="L19" s="14">
        <v>67883</v>
      </c>
      <c r="M19" s="14">
        <v>5534</v>
      </c>
      <c r="N19" s="19">
        <f>+AE19+AV19+'3.3.24'!N19+'3.3.24'!AE19+'3.3.24'!AV19</f>
        <v>34306</v>
      </c>
      <c r="O19" s="19">
        <f>+AF19+AW19+'3.3.24'!O19+'3.3.24'!AF19+'3.3.24'!AW19</f>
        <v>36956</v>
      </c>
      <c r="P19" s="19">
        <f>+AG19+AX19+'3.3.24'!P19+'3.3.24'!AG19+'3.3.24'!AX19</f>
        <v>48751</v>
      </c>
      <c r="Q19" s="93">
        <f>+AH19+AY19+'3.3.24'!Q19+'3.3.24'!AH19+'3.3.24'!AY19</f>
        <v>63558</v>
      </c>
      <c r="R19" s="93">
        <v>76607</v>
      </c>
      <c r="S19" s="19">
        <v>91909</v>
      </c>
      <c r="T19" s="6">
        <v>33</v>
      </c>
      <c r="U19" s="3">
        <v>93</v>
      </c>
      <c r="V19" s="3">
        <v>82</v>
      </c>
      <c r="W19" s="3">
        <v>86</v>
      </c>
      <c r="X19" s="14">
        <v>101</v>
      </c>
      <c r="Y19" s="9">
        <v>94</v>
      </c>
      <c r="Z19" s="14">
        <v>96</v>
      </c>
      <c r="AA19" s="14">
        <v>83</v>
      </c>
      <c r="AB19" s="14">
        <v>101</v>
      </c>
      <c r="AC19" s="14">
        <v>66</v>
      </c>
      <c r="AD19" s="14">
        <v>54</v>
      </c>
      <c r="AE19" s="14">
        <v>70</v>
      </c>
      <c r="AF19" s="14">
        <v>102</v>
      </c>
      <c r="AG19" s="8">
        <v>117</v>
      </c>
      <c r="AH19" s="14">
        <v>129</v>
      </c>
      <c r="AI19" s="14">
        <v>112</v>
      </c>
      <c r="AJ19" s="14">
        <v>161</v>
      </c>
      <c r="AK19" s="6">
        <v>47</v>
      </c>
      <c r="AL19" s="3">
        <v>1458</v>
      </c>
      <c r="AM19" s="3">
        <v>546</v>
      </c>
      <c r="AN19" s="3">
        <v>957</v>
      </c>
      <c r="AO19" s="14">
        <v>1141</v>
      </c>
      <c r="AP19" s="9">
        <v>1041</v>
      </c>
      <c r="AQ19" s="14">
        <v>1311</v>
      </c>
      <c r="AR19" s="14">
        <v>1367</v>
      </c>
      <c r="AS19" s="14">
        <v>1337</v>
      </c>
      <c r="AT19" s="14">
        <v>1230</v>
      </c>
      <c r="AU19" s="14">
        <v>134</v>
      </c>
      <c r="AV19" s="14">
        <v>824</v>
      </c>
      <c r="AW19" s="14">
        <v>1032</v>
      </c>
      <c r="AX19" s="14">
        <v>1256</v>
      </c>
      <c r="AY19" s="14">
        <v>1665</v>
      </c>
      <c r="AZ19" s="14">
        <v>2108</v>
      </c>
      <c r="BA19" s="14">
        <v>2554</v>
      </c>
    </row>
    <row r="20" spans="1:53">
      <c r="A20" s="1" t="s">
        <v>41</v>
      </c>
      <c r="B20" s="2" t="s">
        <v>42</v>
      </c>
      <c r="C20" s="6">
        <v>17036</v>
      </c>
      <c r="D20" s="3">
        <v>16299</v>
      </c>
      <c r="E20" s="3">
        <v>21735</v>
      </c>
      <c r="F20" s="3">
        <v>27003</v>
      </c>
      <c r="G20" s="8">
        <v>35203</v>
      </c>
      <c r="H20" s="14">
        <v>29050</v>
      </c>
      <c r="I20" s="14">
        <v>38112</v>
      </c>
      <c r="J20" s="14">
        <v>46282</v>
      </c>
      <c r="K20" s="14">
        <v>49927</v>
      </c>
      <c r="L20" s="14">
        <v>61976</v>
      </c>
      <c r="M20" s="14">
        <v>2999</v>
      </c>
      <c r="N20" s="19">
        <f>+AE20+AV20+'3.3.24'!N20+'3.3.24'!AE20+'3.3.24'!AV20</f>
        <v>28799</v>
      </c>
      <c r="O20" s="19">
        <f>+AF20+AW20+'3.3.24'!O20+'3.3.24'!AF20+'3.3.24'!AW20</f>
        <v>35810</v>
      </c>
      <c r="P20" s="19">
        <f>+AG20+AX20+'3.3.24'!P20+'3.3.24'!AG20+'3.3.24'!AX20</f>
        <v>49574</v>
      </c>
      <c r="Q20" s="93">
        <f>+AH20+AY20+'3.3.24'!Q20+'3.3.24'!AH20+'3.3.24'!AY20</f>
        <v>55620</v>
      </c>
      <c r="R20" s="93">
        <v>68009</v>
      </c>
      <c r="S20" s="19">
        <v>82809</v>
      </c>
      <c r="T20" s="6">
        <v>2</v>
      </c>
      <c r="U20" s="3">
        <v>0</v>
      </c>
      <c r="V20" s="3">
        <v>5</v>
      </c>
      <c r="W20" s="3">
        <v>2</v>
      </c>
      <c r="X20" s="14">
        <v>8</v>
      </c>
      <c r="Y20" s="9">
        <v>1</v>
      </c>
      <c r="Z20" s="14">
        <v>8</v>
      </c>
      <c r="AA20" s="14">
        <v>2</v>
      </c>
      <c r="AB20" s="14">
        <v>5</v>
      </c>
      <c r="AC20" s="14">
        <v>7</v>
      </c>
      <c r="AD20" s="14">
        <v>2</v>
      </c>
      <c r="AE20" s="14">
        <v>3</v>
      </c>
      <c r="AF20" s="14">
        <v>6</v>
      </c>
      <c r="AG20" s="8">
        <v>8</v>
      </c>
      <c r="AH20" s="14">
        <v>13</v>
      </c>
      <c r="AI20" s="14">
        <v>16</v>
      </c>
      <c r="AJ20" s="14">
        <v>12</v>
      </c>
      <c r="AK20" s="6">
        <v>670</v>
      </c>
      <c r="AL20" s="3">
        <v>520</v>
      </c>
      <c r="AM20" s="3">
        <v>871</v>
      </c>
      <c r="AN20" s="3">
        <v>1074</v>
      </c>
      <c r="AO20" s="14">
        <v>1425</v>
      </c>
      <c r="AP20" s="9">
        <v>1248</v>
      </c>
      <c r="AQ20" s="14">
        <v>1153</v>
      </c>
      <c r="AR20" s="14">
        <v>1755</v>
      </c>
      <c r="AS20" s="14">
        <v>1814</v>
      </c>
      <c r="AT20" s="14">
        <v>1873</v>
      </c>
      <c r="AU20" s="14">
        <v>112</v>
      </c>
      <c r="AV20" s="14">
        <v>1142</v>
      </c>
      <c r="AW20" s="14">
        <v>1378</v>
      </c>
      <c r="AX20" s="14">
        <v>1608</v>
      </c>
      <c r="AY20" s="14">
        <v>2168</v>
      </c>
      <c r="AZ20" s="14">
        <v>2930</v>
      </c>
      <c r="BA20" s="14">
        <v>3506</v>
      </c>
    </row>
    <row r="21" spans="1:53">
      <c r="A21" s="1" t="s">
        <v>43</v>
      </c>
      <c r="B21" s="2" t="s">
        <v>44</v>
      </c>
      <c r="C21" s="6">
        <v>11227</v>
      </c>
      <c r="D21" s="3">
        <v>15700</v>
      </c>
      <c r="E21" s="3">
        <v>19212</v>
      </c>
      <c r="F21" s="3">
        <v>23564</v>
      </c>
      <c r="G21" s="8">
        <v>30020</v>
      </c>
      <c r="H21" s="14">
        <v>20690</v>
      </c>
      <c r="I21" s="14">
        <v>29291</v>
      </c>
      <c r="J21" s="14">
        <v>37316</v>
      </c>
      <c r="K21" s="14">
        <v>43705</v>
      </c>
      <c r="L21" s="14">
        <v>43256</v>
      </c>
      <c r="M21" s="14">
        <v>1966</v>
      </c>
      <c r="N21" s="19">
        <f>+AE21+AV21+'3.3.24'!N21+'3.3.24'!AE21+'3.3.24'!AV21</f>
        <v>19386</v>
      </c>
      <c r="O21" s="19">
        <f>+AF21+AW21+'3.3.24'!O21+'3.3.24'!AF21+'3.3.24'!AW21</f>
        <v>21707</v>
      </c>
      <c r="P21" s="19">
        <f>+AG21+AX21+'3.3.24'!P21+'3.3.24'!AG21+'3.3.24'!AX21</f>
        <v>28568</v>
      </c>
      <c r="Q21" s="93">
        <f>+AH21+AY21+'3.3.24'!Q21+'3.3.24'!AH21+'3.3.24'!AY21</f>
        <v>36527</v>
      </c>
      <c r="R21" s="93">
        <v>45071</v>
      </c>
      <c r="S21" s="19">
        <v>57114</v>
      </c>
      <c r="T21" s="6">
        <v>280</v>
      </c>
      <c r="U21" s="3">
        <v>210</v>
      </c>
      <c r="V21" s="3">
        <v>243</v>
      </c>
      <c r="W21" s="3">
        <v>313</v>
      </c>
      <c r="X21" s="14">
        <v>353</v>
      </c>
      <c r="Y21" s="9">
        <v>372</v>
      </c>
      <c r="Z21" s="14">
        <v>275</v>
      </c>
      <c r="AA21" s="14">
        <v>417</v>
      </c>
      <c r="AB21" s="14">
        <v>419</v>
      </c>
      <c r="AC21" s="14">
        <v>419</v>
      </c>
      <c r="AD21" s="14">
        <v>258</v>
      </c>
      <c r="AE21" s="14">
        <v>428</v>
      </c>
      <c r="AF21" s="14">
        <v>387</v>
      </c>
      <c r="AG21" s="8">
        <v>470</v>
      </c>
      <c r="AH21" s="14">
        <v>562</v>
      </c>
      <c r="AI21" s="14">
        <v>467</v>
      </c>
      <c r="AJ21" s="14">
        <v>653</v>
      </c>
      <c r="AK21" s="6">
        <v>154</v>
      </c>
      <c r="AL21" s="3">
        <v>226</v>
      </c>
      <c r="AM21" s="3">
        <v>547</v>
      </c>
      <c r="AN21" s="3">
        <v>646</v>
      </c>
      <c r="AO21" s="14">
        <v>798</v>
      </c>
      <c r="AP21" s="9">
        <v>721</v>
      </c>
      <c r="AQ21" s="14">
        <v>588</v>
      </c>
      <c r="AR21" s="14">
        <v>794</v>
      </c>
      <c r="AS21" s="14">
        <v>1344</v>
      </c>
      <c r="AT21" s="14">
        <v>1232</v>
      </c>
      <c r="AU21" s="14">
        <v>35</v>
      </c>
      <c r="AV21" s="14">
        <v>571</v>
      </c>
      <c r="AW21" s="14">
        <v>670</v>
      </c>
      <c r="AX21" s="14">
        <v>841</v>
      </c>
      <c r="AY21" s="14">
        <v>887</v>
      </c>
      <c r="AZ21" s="14">
        <v>1253</v>
      </c>
      <c r="BA21" s="14">
        <v>1651</v>
      </c>
    </row>
    <row r="22" spans="1:53">
      <c r="A22" s="1" t="s">
        <v>45</v>
      </c>
      <c r="B22" s="2" t="s">
        <v>46</v>
      </c>
      <c r="C22" s="6">
        <v>44862</v>
      </c>
      <c r="D22" s="3">
        <v>31536</v>
      </c>
      <c r="E22" s="3">
        <v>26174</v>
      </c>
      <c r="F22" s="3">
        <v>31307</v>
      </c>
      <c r="G22" s="8">
        <v>39429</v>
      </c>
      <c r="H22" s="14">
        <v>40392</v>
      </c>
      <c r="I22" s="14">
        <v>48498</v>
      </c>
      <c r="J22" s="14">
        <v>55943</v>
      </c>
      <c r="K22" s="14">
        <v>51339</v>
      </c>
      <c r="L22" s="14">
        <v>71186</v>
      </c>
      <c r="M22" s="14">
        <v>14881</v>
      </c>
      <c r="N22" s="19">
        <f>+AE22+AV22+'3.3.24'!N22+'3.3.24'!AE22+'3.3.24'!AV22</f>
        <v>44901</v>
      </c>
      <c r="O22" s="19">
        <f>+AF22+AW22+'3.3.24'!O22+'3.3.24'!AF22+'3.3.24'!AW22</f>
        <v>51883</v>
      </c>
      <c r="P22" s="19">
        <f>+AG22+AX22+'3.3.24'!P22+'3.3.24'!AG22+'3.3.24'!AX22</f>
        <v>66593</v>
      </c>
      <c r="Q22" s="93">
        <f>+AH22+AY22+'3.3.24'!Q22+'3.3.24'!AH22+'3.3.24'!AY22</f>
        <v>83836</v>
      </c>
      <c r="R22" s="93">
        <v>94974</v>
      </c>
      <c r="S22" s="19">
        <v>95675</v>
      </c>
      <c r="T22" s="6">
        <v>0</v>
      </c>
      <c r="U22" s="3">
        <v>0</v>
      </c>
      <c r="V22" s="3">
        <v>0</v>
      </c>
      <c r="W22" s="3">
        <v>0</v>
      </c>
      <c r="Y22" s="9">
        <v>0</v>
      </c>
      <c r="Z22" s="14">
        <v>3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8">
        <v>0</v>
      </c>
      <c r="AK22" s="6">
        <v>2751</v>
      </c>
      <c r="AL22" s="3">
        <v>1276</v>
      </c>
      <c r="AM22" s="3">
        <v>1135</v>
      </c>
      <c r="AN22" s="3">
        <v>1589</v>
      </c>
      <c r="AO22" s="14">
        <v>1773</v>
      </c>
      <c r="AP22" s="9">
        <v>1753</v>
      </c>
      <c r="AQ22" s="14">
        <v>1735</v>
      </c>
      <c r="AR22" s="14">
        <v>1903</v>
      </c>
      <c r="AS22" s="14">
        <v>1552</v>
      </c>
      <c r="AT22" s="14">
        <v>2025</v>
      </c>
      <c r="AU22" s="14">
        <v>580</v>
      </c>
      <c r="AV22" s="14">
        <v>1789</v>
      </c>
      <c r="AW22" s="14">
        <v>2397</v>
      </c>
      <c r="AX22" s="14">
        <v>2884</v>
      </c>
      <c r="AY22" s="14">
        <v>4151</v>
      </c>
      <c r="AZ22" s="14">
        <v>5191</v>
      </c>
      <c r="BA22" s="14">
        <v>5776</v>
      </c>
    </row>
    <row r="23" spans="1:53">
      <c r="A23" s="1" t="s">
        <v>47</v>
      </c>
      <c r="B23" s="2" t="s">
        <v>57</v>
      </c>
      <c r="C23" s="6">
        <v>35537</v>
      </c>
      <c r="D23" s="3">
        <v>22691</v>
      </c>
      <c r="E23" s="3">
        <v>19450</v>
      </c>
      <c r="F23" s="3">
        <v>26233</v>
      </c>
      <c r="G23" s="8">
        <v>32860</v>
      </c>
      <c r="H23" s="14">
        <v>37879</v>
      </c>
      <c r="I23" s="14">
        <v>39821</v>
      </c>
      <c r="J23" s="14">
        <v>48880</v>
      </c>
      <c r="K23" s="14">
        <v>54971</v>
      </c>
      <c r="L23" s="14">
        <v>46781</v>
      </c>
      <c r="M23" s="14">
        <v>14903</v>
      </c>
      <c r="N23" s="19">
        <f>+AE23+AV23+'3.3.24'!N23+'3.3.24'!AE23+'3.3.24'!AV23</f>
        <v>47444</v>
      </c>
      <c r="O23" s="19">
        <f>+AF23+AW23+'3.3.24'!O23+'3.3.24'!AF23+'3.3.24'!AW23</f>
        <v>53048</v>
      </c>
      <c r="P23" s="19">
        <f>+AG23+AX23+'3.3.24'!P23+'3.3.24'!AG23+'3.3.24'!AX23</f>
        <v>67485</v>
      </c>
      <c r="Q23" s="93">
        <f>+AH23+AY23+'3.3.24'!Q23+'3.3.24'!AH23+'3.3.24'!AY23</f>
        <v>73665</v>
      </c>
      <c r="R23" s="93">
        <v>72371</v>
      </c>
      <c r="S23" s="19">
        <v>104966</v>
      </c>
      <c r="T23" s="6">
        <v>8</v>
      </c>
      <c r="U23" s="3">
        <v>5</v>
      </c>
      <c r="V23" s="3">
        <v>6</v>
      </c>
      <c r="W23" s="3">
        <v>5</v>
      </c>
      <c r="X23" s="14">
        <v>2</v>
      </c>
      <c r="Y23" s="9">
        <v>2</v>
      </c>
      <c r="Z23" s="14">
        <v>1</v>
      </c>
      <c r="AA23" s="14">
        <v>5</v>
      </c>
      <c r="AB23" s="14">
        <v>3</v>
      </c>
      <c r="AC23" s="14">
        <v>3</v>
      </c>
      <c r="AD23" s="14">
        <v>2</v>
      </c>
      <c r="AE23" s="14">
        <v>2</v>
      </c>
      <c r="AF23" s="14">
        <v>12</v>
      </c>
      <c r="AG23" s="8">
        <v>8</v>
      </c>
      <c r="AH23" s="14">
        <v>22</v>
      </c>
      <c r="AI23" s="14">
        <v>22</v>
      </c>
      <c r="AJ23" s="14">
        <v>28</v>
      </c>
      <c r="AK23" s="6">
        <v>1664</v>
      </c>
      <c r="AL23" s="3">
        <v>651</v>
      </c>
      <c r="AM23" s="3">
        <v>466</v>
      </c>
      <c r="AN23" s="3">
        <v>646</v>
      </c>
      <c r="AO23" s="14">
        <v>746</v>
      </c>
      <c r="AP23" s="9">
        <v>987</v>
      </c>
      <c r="AQ23" s="14">
        <v>998</v>
      </c>
      <c r="AR23" s="14">
        <v>1105</v>
      </c>
      <c r="AS23" s="14">
        <v>1237</v>
      </c>
      <c r="AT23" s="14">
        <v>1116</v>
      </c>
      <c r="AU23" s="14">
        <v>395</v>
      </c>
      <c r="AV23" s="14">
        <v>969</v>
      </c>
      <c r="AW23" s="14">
        <v>1464</v>
      </c>
      <c r="AX23" s="14">
        <v>1823</v>
      </c>
      <c r="AY23" s="14">
        <v>2277</v>
      </c>
      <c r="AZ23" s="14">
        <v>2742</v>
      </c>
      <c r="BA23" s="14">
        <v>3295</v>
      </c>
    </row>
    <row r="24" spans="1:53">
      <c r="A24" s="1" t="s">
        <v>48</v>
      </c>
      <c r="B24" s="2" t="s">
        <v>58</v>
      </c>
      <c r="C24" s="6">
        <v>38757</v>
      </c>
      <c r="D24" s="3">
        <v>39893</v>
      </c>
      <c r="E24" s="3">
        <v>41025</v>
      </c>
      <c r="F24" s="3">
        <v>37838</v>
      </c>
      <c r="G24" s="8">
        <v>42950</v>
      </c>
      <c r="H24" s="14">
        <v>44487</v>
      </c>
      <c r="I24" s="14">
        <v>41115</v>
      </c>
      <c r="J24" s="14">
        <v>49622</v>
      </c>
      <c r="K24" s="14">
        <v>40581</v>
      </c>
      <c r="L24" s="14">
        <v>69073</v>
      </c>
      <c r="M24" s="14">
        <v>6174</v>
      </c>
      <c r="N24" s="19">
        <f>+AE24+AV24+'3.3.24'!N24+'3.3.24'!AE24+'3.3.24'!AV24</f>
        <v>39961</v>
      </c>
      <c r="O24" s="19">
        <f>+AF24+AW24+'3.3.24'!O24+'3.3.24'!AF24+'3.3.24'!AW24</f>
        <v>45138</v>
      </c>
      <c r="P24" s="19">
        <f>+AG24+AX24+'3.3.24'!P24+'3.3.24'!AG24+'3.3.24'!AX24</f>
        <v>53375</v>
      </c>
      <c r="Q24" s="93">
        <f>+AH24+AY24+'3.3.24'!Q24+'3.3.24'!AH24+'3.3.24'!AY24</f>
        <v>62247</v>
      </c>
      <c r="R24" s="93">
        <v>70128</v>
      </c>
      <c r="S24" s="19">
        <v>75234</v>
      </c>
      <c r="T24" s="6">
        <v>0</v>
      </c>
      <c r="U24" s="3">
        <v>4</v>
      </c>
      <c r="V24" s="3">
        <v>2</v>
      </c>
      <c r="W24" s="3">
        <v>2</v>
      </c>
      <c r="X24" s="14">
        <v>2</v>
      </c>
      <c r="Y24" s="9">
        <v>3</v>
      </c>
      <c r="Z24" s="14">
        <v>4</v>
      </c>
      <c r="AA24" s="14">
        <v>4</v>
      </c>
      <c r="AB24" s="14">
        <v>3</v>
      </c>
      <c r="AC24" s="14">
        <v>2</v>
      </c>
      <c r="AD24" s="14">
        <v>2</v>
      </c>
      <c r="AE24" s="14">
        <v>2</v>
      </c>
      <c r="AF24" s="14">
        <v>6</v>
      </c>
      <c r="AG24" s="8">
        <v>5</v>
      </c>
      <c r="AH24" s="14">
        <v>5</v>
      </c>
      <c r="AI24" s="14">
        <v>4</v>
      </c>
      <c r="AJ24" s="14">
        <v>5</v>
      </c>
      <c r="AK24" s="6">
        <v>2804</v>
      </c>
      <c r="AL24" s="3">
        <v>1855</v>
      </c>
      <c r="AM24" s="3">
        <v>3073</v>
      </c>
      <c r="AN24" s="3">
        <v>2882</v>
      </c>
      <c r="AO24" s="14">
        <v>3296</v>
      </c>
      <c r="AP24" s="9">
        <v>3262</v>
      </c>
      <c r="AQ24" s="14">
        <v>1926</v>
      </c>
      <c r="AR24" s="14">
        <v>3155</v>
      </c>
      <c r="AS24" s="14">
        <v>2363</v>
      </c>
      <c r="AT24" s="14">
        <v>3751</v>
      </c>
      <c r="AU24" s="14">
        <v>336</v>
      </c>
      <c r="AV24" s="14">
        <v>3022</v>
      </c>
      <c r="AW24" s="14">
        <v>3287</v>
      </c>
      <c r="AX24" s="14">
        <v>3945</v>
      </c>
      <c r="AY24" s="14">
        <v>4695</v>
      </c>
      <c r="AZ24" s="14">
        <v>5542</v>
      </c>
      <c r="BA24" s="14">
        <v>6615</v>
      </c>
    </row>
    <row r="25" spans="1:53">
      <c r="A25" s="1" t="s">
        <v>49</v>
      </c>
      <c r="B25" s="2" t="s">
        <v>155</v>
      </c>
      <c r="C25" s="6">
        <v>20080</v>
      </c>
      <c r="D25" s="3">
        <v>27861</v>
      </c>
      <c r="E25" s="3">
        <v>27931</v>
      </c>
      <c r="F25" s="3">
        <v>25852</v>
      </c>
      <c r="G25" s="8">
        <v>31799</v>
      </c>
      <c r="H25" s="14">
        <v>33482</v>
      </c>
      <c r="I25" s="14">
        <v>44501</v>
      </c>
      <c r="J25" s="14">
        <v>54368</v>
      </c>
      <c r="K25" s="14">
        <v>56612</v>
      </c>
      <c r="L25" s="14">
        <v>72672</v>
      </c>
      <c r="M25" s="14">
        <v>24164</v>
      </c>
      <c r="N25" s="19">
        <f>+AE25+AV25+'3.3.24'!N25+'3.3.24'!AE25+'3.3.24'!AV25</f>
        <v>49690</v>
      </c>
      <c r="O25" s="19">
        <f>+AF25+AW25+'3.3.24'!O25+'3.3.24'!AF25+'3.3.24'!AW25</f>
        <v>64684</v>
      </c>
      <c r="P25" s="19">
        <f>+AG25+AX25+'3.3.24'!P25+'3.3.24'!AG25+'3.3.24'!AX25</f>
        <v>67037</v>
      </c>
      <c r="Q25" s="93">
        <f>+AH25+AY25+'3.3.24'!Q25+'3.3.24'!AH25+'3.3.24'!AY25</f>
        <v>79188</v>
      </c>
      <c r="R25" s="93">
        <v>87046</v>
      </c>
      <c r="S25" s="19">
        <v>93718</v>
      </c>
      <c r="T25" s="6">
        <v>0</v>
      </c>
      <c r="U25" s="3">
        <v>0</v>
      </c>
      <c r="V25" s="3">
        <v>1</v>
      </c>
      <c r="W25" s="3">
        <v>0</v>
      </c>
      <c r="X25" s="14">
        <v>4</v>
      </c>
      <c r="Y25" s="9">
        <v>5</v>
      </c>
      <c r="Z25" s="14">
        <v>0</v>
      </c>
      <c r="AA25" s="14">
        <v>9</v>
      </c>
      <c r="AB25" s="14">
        <v>12</v>
      </c>
      <c r="AC25" s="14">
        <v>12</v>
      </c>
      <c r="AD25" s="14">
        <v>16</v>
      </c>
      <c r="AE25" s="14">
        <v>29</v>
      </c>
      <c r="AF25" s="14">
        <v>29</v>
      </c>
      <c r="AG25" s="8">
        <v>55</v>
      </c>
      <c r="AH25" s="14">
        <v>74</v>
      </c>
      <c r="AI25" s="14">
        <v>50</v>
      </c>
      <c r="AJ25" s="14">
        <v>51</v>
      </c>
      <c r="AK25" s="6">
        <v>1216</v>
      </c>
      <c r="AL25" s="3">
        <v>1682</v>
      </c>
      <c r="AM25" s="3">
        <v>1237</v>
      </c>
      <c r="AN25" s="3">
        <v>1013</v>
      </c>
      <c r="AO25" s="14">
        <v>1601</v>
      </c>
      <c r="AP25" s="9">
        <v>1397</v>
      </c>
      <c r="AQ25" s="14">
        <v>1841</v>
      </c>
      <c r="AR25" s="19">
        <v>2214</v>
      </c>
      <c r="AS25" s="19">
        <v>2215</v>
      </c>
      <c r="AT25" s="19">
        <v>3339</v>
      </c>
      <c r="AU25" s="19">
        <v>596</v>
      </c>
      <c r="AV25" s="14">
        <v>2900</v>
      </c>
      <c r="AW25" s="14">
        <v>3711</v>
      </c>
      <c r="AX25" s="14">
        <v>3399</v>
      </c>
      <c r="AY25" s="14">
        <v>4340</v>
      </c>
      <c r="AZ25" s="14">
        <v>5817</v>
      </c>
      <c r="BA25" s="14">
        <v>5899</v>
      </c>
    </row>
    <row r="26" spans="1:53" ht="13.5" thickBot="1">
      <c r="A26" s="21" t="s">
        <v>50</v>
      </c>
      <c r="B26" s="22" t="s">
        <v>51</v>
      </c>
      <c r="C26" s="23">
        <v>6882</v>
      </c>
      <c r="D26" s="24">
        <v>5315</v>
      </c>
      <c r="E26" s="24">
        <v>10423</v>
      </c>
      <c r="F26" s="24">
        <v>11842</v>
      </c>
      <c r="G26" s="11">
        <v>14121</v>
      </c>
      <c r="H26" s="25">
        <v>8434</v>
      </c>
      <c r="I26" s="25">
        <v>20281</v>
      </c>
      <c r="J26" s="25">
        <v>25142</v>
      </c>
      <c r="K26" s="25">
        <v>36255</v>
      </c>
      <c r="L26" s="25">
        <v>40619</v>
      </c>
      <c r="M26" s="25">
        <v>3954</v>
      </c>
      <c r="N26" s="25">
        <f>+AE26+AV26+'3.3.24'!N26+'3.3.24'!AE26+'3.3.24'!AV26</f>
        <v>28866</v>
      </c>
      <c r="O26" s="25">
        <f>+AF26+AW26+'3.3.24'!O26+'3.3.24'!AF26+'3.3.24'!AW26</f>
        <v>40226</v>
      </c>
      <c r="P26" s="25">
        <f>+AG26+AX26+'3.3.24'!P26+'3.3.24'!AG26+'3.3.24'!AX26</f>
        <v>53921</v>
      </c>
      <c r="Q26" s="94">
        <f>+AH26+AY26+'3.3.24'!Q26+'3.3.24'!AH26+'3.3.24'!AY26</f>
        <v>62423</v>
      </c>
      <c r="R26" s="94">
        <v>80143</v>
      </c>
      <c r="S26" s="25">
        <v>86259</v>
      </c>
      <c r="T26" s="23">
        <v>0</v>
      </c>
      <c r="U26" s="24">
        <v>0</v>
      </c>
      <c r="V26" s="24">
        <v>1</v>
      </c>
      <c r="W26" s="24">
        <v>0</v>
      </c>
      <c r="X26" s="25"/>
      <c r="Y26" s="11">
        <v>0</v>
      </c>
      <c r="Z26" s="25">
        <v>0</v>
      </c>
      <c r="AA26" s="25">
        <v>2</v>
      </c>
      <c r="AB26" s="25">
        <v>7</v>
      </c>
      <c r="AC26" s="25">
        <v>2</v>
      </c>
      <c r="AD26" s="25">
        <v>7</v>
      </c>
      <c r="AE26" s="25">
        <v>11</v>
      </c>
      <c r="AF26" s="25">
        <v>17</v>
      </c>
      <c r="AG26" s="10">
        <v>24</v>
      </c>
      <c r="AH26" s="25">
        <v>11</v>
      </c>
      <c r="AI26" s="25">
        <v>28</v>
      </c>
      <c r="AJ26" s="25">
        <v>26</v>
      </c>
      <c r="AK26" s="23">
        <v>112</v>
      </c>
      <c r="AL26" s="24">
        <v>117</v>
      </c>
      <c r="AM26" s="24">
        <v>282</v>
      </c>
      <c r="AN26" s="24">
        <v>322</v>
      </c>
      <c r="AO26" s="25">
        <v>347</v>
      </c>
      <c r="AP26" s="11">
        <v>173</v>
      </c>
      <c r="AQ26" s="25">
        <v>390</v>
      </c>
      <c r="AR26" s="25">
        <v>566</v>
      </c>
      <c r="AS26" s="25">
        <v>571</v>
      </c>
      <c r="AT26" s="25">
        <v>739</v>
      </c>
      <c r="AU26" s="25">
        <v>72</v>
      </c>
      <c r="AV26" s="25">
        <v>899</v>
      </c>
      <c r="AW26" s="25">
        <v>1442</v>
      </c>
      <c r="AX26" s="25">
        <v>1852</v>
      </c>
      <c r="AY26" s="25">
        <v>2235</v>
      </c>
      <c r="AZ26" s="25">
        <v>2651</v>
      </c>
      <c r="BA26" s="25">
        <v>3134</v>
      </c>
    </row>
    <row r="28" spans="1:53">
      <c r="J28" s="9"/>
      <c r="K28" s="9"/>
      <c r="L28" s="9"/>
      <c r="M28" s="9"/>
      <c r="N28" s="9"/>
      <c r="O28" s="9"/>
      <c r="P28" s="9"/>
      <c r="Q28" s="9"/>
      <c r="R28" s="9"/>
      <c r="S28" s="9"/>
      <c r="T28" s="19"/>
    </row>
    <row r="29" spans="1:53">
      <c r="J29" s="9"/>
      <c r="K29" s="9"/>
      <c r="L29" s="9"/>
      <c r="M29" s="9"/>
      <c r="N29" s="9"/>
      <c r="O29" s="9"/>
      <c r="P29" s="9"/>
      <c r="Q29" s="9"/>
      <c r="R29" s="9"/>
      <c r="S29" s="9"/>
      <c r="T29" s="19"/>
    </row>
    <row r="30" spans="1:53">
      <c r="J30" s="9"/>
      <c r="K30" s="9"/>
      <c r="L30" s="9"/>
      <c r="M30" s="9"/>
      <c r="N30" s="9"/>
      <c r="O30" s="9"/>
      <c r="P30" s="9"/>
      <c r="Q30" s="9"/>
      <c r="R30" s="9"/>
      <c r="S30" s="9"/>
      <c r="T30" s="19"/>
    </row>
    <row r="31" spans="1:53">
      <c r="J31" s="9"/>
      <c r="K31" s="9"/>
      <c r="L31" s="9"/>
      <c r="M31" s="9"/>
      <c r="N31" s="9"/>
      <c r="O31" s="9"/>
      <c r="P31" s="9"/>
      <c r="Q31" s="9"/>
      <c r="R31" s="9"/>
      <c r="S31" s="9"/>
      <c r="T31" s="19"/>
    </row>
    <row r="32" spans="1:53">
      <c r="J32" s="9"/>
      <c r="K32" s="9"/>
      <c r="L32" s="9"/>
      <c r="M32" s="9"/>
      <c r="N32" s="9"/>
      <c r="O32" s="9"/>
      <c r="P32" s="9"/>
      <c r="Q32" s="9"/>
      <c r="R32" s="9"/>
      <c r="S32" s="9"/>
      <c r="T32" s="19"/>
    </row>
    <row r="33" spans="8:20">
      <c r="J33" s="9"/>
      <c r="K33" s="9"/>
      <c r="L33" s="9"/>
      <c r="M33" s="9"/>
      <c r="N33" s="9"/>
      <c r="O33" s="9"/>
      <c r="P33" s="9"/>
      <c r="Q33" s="9"/>
      <c r="R33" s="9"/>
      <c r="S33" s="9"/>
      <c r="T33" s="19"/>
    </row>
    <row r="34" spans="8:20">
      <c r="J34" s="9"/>
      <c r="K34" s="9"/>
      <c r="L34" s="9"/>
      <c r="M34" s="9"/>
      <c r="N34" s="9"/>
      <c r="O34" s="9"/>
      <c r="P34" s="9"/>
      <c r="Q34" s="9"/>
      <c r="R34" s="9"/>
      <c r="S34" s="9"/>
      <c r="T34" s="19"/>
    </row>
    <row r="35" spans="8:20">
      <c r="J35" s="9"/>
      <c r="K35" s="9"/>
      <c r="L35" s="9"/>
      <c r="M35" s="9"/>
      <c r="N35" s="9"/>
      <c r="O35" s="9"/>
      <c r="P35" s="9"/>
      <c r="Q35" s="9"/>
      <c r="R35" s="9"/>
      <c r="S35" s="9"/>
      <c r="T35" s="19"/>
    </row>
    <row r="36" spans="8:20">
      <c r="J36" s="9"/>
      <c r="K36" s="9"/>
      <c r="L36" s="9"/>
      <c r="M36" s="9"/>
      <c r="N36" s="9"/>
      <c r="O36" s="9"/>
      <c r="P36" s="9"/>
      <c r="Q36" s="9"/>
      <c r="R36" s="9"/>
      <c r="S36" s="9"/>
      <c r="T36" s="19"/>
    </row>
    <row r="37" spans="8:20">
      <c r="J37" s="9"/>
      <c r="K37" s="9"/>
      <c r="L37" s="9"/>
      <c r="M37" s="9"/>
      <c r="N37" s="9"/>
      <c r="O37" s="9"/>
      <c r="P37" s="9"/>
      <c r="Q37" s="9"/>
      <c r="R37" s="9"/>
      <c r="S37" s="9"/>
      <c r="T37" s="19"/>
    </row>
    <row r="38" spans="8:20">
      <c r="J38" s="9"/>
      <c r="K38" s="9"/>
      <c r="L38" s="9"/>
      <c r="M38" s="9"/>
      <c r="N38" s="9"/>
      <c r="O38" s="9"/>
      <c r="P38" s="9"/>
      <c r="Q38" s="9"/>
      <c r="R38" s="9"/>
      <c r="S38" s="9"/>
      <c r="T38" s="19"/>
    </row>
    <row r="39" spans="8:20">
      <c r="J39" s="9"/>
      <c r="K39" s="9"/>
      <c r="L39" s="9"/>
      <c r="M39" s="9"/>
      <c r="N39" s="9"/>
      <c r="O39" s="9"/>
      <c r="P39" s="9"/>
      <c r="Q39" s="9"/>
      <c r="R39" s="9"/>
      <c r="S39" s="9"/>
      <c r="T39" s="19"/>
    </row>
    <row r="40" spans="8:20">
      <c r="J40" s="9"/>
      <c r="K40" s="9"/>
      <c r="L40" s="9"/>
      <c r="M40" s="9"/>
      <c r="N40" s="9"/>
      <c r="O40" s="9"/>
      <c r="P40" s="9"/>
      <c r="Q40" s="9"/>
      <c r="R40" s="9"/>
      <c r="S40" s="9"/>
      <c r="T40" s="19"/>
    </row>
    <row r="41" spans="8:20">
      <c r="J41" s="9"/>
      <c r="K41" s="9"/>
      <c r="L41" s="9"/>
      <c r="M41" s="9"/>
      <c r="N41" s="9"/>
      <c r="O41" s="9"/>
      <c r="P41" s="9"/>
      <c r="Q41" s="9"/>
      <c r="R41" s="9"/>
      <c r="S41" s="9"/>
      <c r="T41" s="19"/>
    </row>
    <row r="42" spans="8:20">
      <c r="J42" s="9"/>
      <c r="K42" s="9"/>
      <c r="L42" s="9"/>
      <c r="M42" s="9"/>
      <c r="N42" s="9"/>
      <c r="O42" s="9"/>
      <c r="P42" s="9"/>
      <c r="Q42" s="9"/>
      <c r="R42" s="9"/>
      <c r="S42" s="9"/>
      <c r="T42" s="19"/>
    </row>
    <row r="43" spans="8:20">
      <c r="J43" s="9"/>
      <c r="K43" s="9"/>
      <c r="L43" s="9"/>
      <c r="M43" s="9"/>
      <c r="N43" s="9"/>
      <c r="O43" s="9"/>
      <c r="P43" s="9"/>
      <c r="Q43" s="9"/>
      <c r="R43" s="9"/>
      <c r="S43" s="9"/>
      <c r="T43" s="19"/>
    </row>
    <row r="44" spans="8:20">
      <c r="J44" s="9"/>
      <c r="K44" s="9"/>
      <c r="L44" s="9"/>
      <c r="M44" s="9"/>
      <c r="N44" s="9"/>
      <c r="O44" s="9"/>
      <c r="P44" s="9"/>
      <c r="Q44" s="9"/>
      <c r="R44" s="9"/>
      <c r="S44" s="9"/>
      <c r="T44" s="19"/>
    </row>
    <row r="45" spans="8:20">
      <c r="J45" s="9"/>
      <c r="K45" s="9"/>
      <c r="L45" s="9"/>
      <c r="M45" s="9"/>
      <c r="N45" s="9"/>
      <c r="O45" s="9"/>
      <c r="P45" s="9"/>
      <c r="Q45" s="9"/>
      <c r="R45" s="9"/>
      <c r="S45" s="9"/>
      <c r="T45" s="19"/>
    </row>
    <row r="46" spans="8:20">
      <c r="J46" s="9"/>
      <c r="K46" s="9"/>
      <c r="L46" s="9"/>
      <c r="M46" s="9"/>
      <c r="N46" s="9"/>
      <c r="O46" s="9"/>
      <c r="P46" s="9"/>
      <c r="Q46" s="9"/>
      <c r="R46" s="9"/>
      <c r="S46" s="9"/>
      <c r="T46" s="19"/>
    </row>
    <row r="47" spans="8:20"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8:20"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  <row r="49" spans="8:20"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</row>
  </sheetData>
  <mergeCells count="5">
    <mergeCell ref="A5:A6"/>
    <mergeCell ref="B5:B6"/>
    <mergeCell ref="C5:S5"/>
    <mergeCell ref="T5:AJ5"/>
    <mergeCell ref="AK5:BA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BA26"/>
  <sheetViews>
    <sheetView topLeftCell="AD1" workbookViewId="0">
      <selection activeCell="BA8" sqref="BA8:BA26"/>
    </sheetView>
  </sheetViews>
  <sheetFormatPr defaultRowHeight="12.75"/>
  <cols>
    <col min="1" max="16384" width="9.140625" style="14"/>
  </cols>
  <sheetData>
    <row r="1" spans="1:53">
      <c r="A1" s="85" t="s">
        <v>153</v>
      </c>
    </row>
    <row r="2" spans="1:53">
      <c r="A2" s="14" t="s">
        <v>152</v>
      </c>
    </row>
    <row r="3" spans="1:53">
      <c r="A3" s="78" t="s">
        <v>131</v>
      </c>
    </row>
    <row r="4" spans="1:53" ht="13.5" thickBot="1">
      <c r="A4" s="81" t="s">
        <v>148</v>
      </c>
    </row>
    <row r="5" spans="1:53" s="98" customFormat="1" ht="15.75" customHeight="1" thickBot="1">
      <c r="A5" s="104" t="s">
        <v>15</v>
      </c>
      <c r="B5" s="106" t="s">
        <v>16</v>
      </c>
      <c r="C5" s="108" t="s">
        <v>117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2"/>
      <c r="T5" s="113" t="s">
        <v>118</v>
      </c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12"/>
      <c r="AK5" s="113" t="s">
        <v>119</v>
      </c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</row>
    <row r="6" spans="1:53" ht="13.5" thickBot="1">
      <c r="A6" s="105"/>
      <c r="B6" s="107"/>
      <c r="C6" s="15">
        <v>2000</v>
      </c>
      <c r="D6" s="15">
        <v>2001</v>
      </c>
      <c r="E6" s="15">
        <v>2002</v>
      </c>
      <c r="F6" s="15">
        <v>2003</v>
      </c>
      <c r="G6" s="15">
        <v>2004</v>
      </c>
      <c r="H6" s="15">
        <v>2005</v>
      </c>
      <c r="I6" s="15">
        <v>2006</v>
      </c>
      <c r="J6" s="15">
        <v>2007</v>
      </c>
      <c r="K6" s="15">
        <v>2008</v>
      </c>
      <c r="L6" s="15">
        <v>2009</v>
      </c>
      <c r="M6" s="15">
        <v>2010</v>
      </c>
      <c r="N6" s="15">
        <v>2011</v>
      </c>
      <c r="O6" s="15">
        <v>2012</v>
      </c>
      <c r="P6" s="15">
        <v>2013</v>
      </c>
      <c r="Q6" s="15">
        <v>2014</v>
      </c>
      <c r="R6" s="15">
        <v>2015</v>
      </c>
      <c r="S6" s="15">
        <v>2016</v>
      </c>
      <c r="T6" s="15">
        <v>2000</v>
      </c>
      <c r="U6" s="15">
        <v>2001</v>
      </c>
      <c r="V6" s="15">
        <v>2002</v>
      </c>
      <c r="W6" s="15">
        <v>2003</v>
      </c>
      <c r="X6" s="15">
        <v>2004</v>
      </c>
      <c r="Y6" s="15">
        <v>2005</v>
      </c>
      <c r="Z6" s="15">
        <v>2006</v>
      </c>
      <c r="AA6" s="15">
        <v>2007</v>
      </c>
      <c r="AB6" s="15">
        <v>2008</v>
      </c>
      <c r="AC6" s="15">
        <v>2009</v>
      </c>
      <c r="AD6" s="15">
        <v>2010</v>
      </c>
      <c r="AE6" s="15">
        <v>2011</v>
      </c>
      <c r="AF6" s="15">
        <v>2012</v>
      </c>
      <c r="AG6" s="15">
        <v>2013</v>
      </c>
      <c r="AH6" s="15">
        <v>2014</v>
      </c>
      <c r="AI6" s="15">
        <v>2015</v>
      </c>
      <c r="AJ6" s="15">
        <v>2016</v>
      </c>
      <c r="AK6" s="16">
        <v>2000</v>
      </c>
      <c r="AL6" s="15">
        <v>2001</v>
      </c>
      <c r="AM6" s="16">
        <v>2002</v>
      </c>
      <c r="AN6" s="97">
        <v>2003</v>
      </c>
      <c r="AO6" s="16">
        <v>2004</v>
      </c>
      <c r="AP6" s="97">
        <v>2005</v>
      </c>
      <c r="AQ6" s="16">
        <v>2006</v>
      </c>
      <c r="AR6" s="97">
        <v>2007</v>
      </c>
      <c r="AS6" s="16">
        <v>2008</v>
      </c>
      <c r="AT6" s="97">
        <v>2009</v>
      </c>
      <c r="AU6" s="16">
        <v>2010</v>
      </c>
      <c r="AV6" s="97">
        <v>2011</v>
      </c>
      <c r="AW6" s="16">
        <v>2012</v>
      </c>
      <c r="AX6" s="97">
        <v>2013</v>
      </c>
      <c r="AY6" s="16">
        <v>2014</v>
      </c>
      <c r="AZ6" s="16">
        <v>2015</v>
      </c>
      <c r="BA6" s="16">
        <v>2016</v>
      </c>
    </row>
    <row r="7" spans="1:53" ht="30">
      <c r="A7" s="5" t="s">
        <v>18</v>
      </c>
      <c r="B7" s="4" t="s">
        <v>8</v>
      </c>
      <c r="C7" s="6">
        <v>45939</v>
      </c>
      <c r="D7" s="3">
        <v>25026</v>
      </c>
      <c r="E7" s="3">
        <v>21215</v>
      </c>
      <c r="F7" s="3">
        <v>21404</v>
      </c>
      <c r="G7" s="3">
        <f t="shared" ref="G7" si="0">+SUM(G8:G26)</f>
        <v>26865</v>
      </c>
      <c r="H7" s="3">
        <f t="shared" ref="H7" si="1">+SUM(H8:H26)</f>
        <v>27274</v>
      </c>
      <c r="I7" s="3">
        <f t="shared" ref="I7" si="2">+SUM(I8:I26)</f>
        <v>29350</v>
      </c>
      <c r="J7" s="3">
        <f t="shared" ref="J7" si="3">+SUM(J8:J26)</f>
        <v>35231</v>
      </c>
      <c r="K7" s="3">
        <f t="shared" ref="K7" si="4">+SUM(K8:K26)</f>
        <v>31848</v>
      </c>
      <c r="L7" s="3">
        <f t="shared" ref="L7:Q7" si="5">+SUM(L8:L26)</f>
        <v>37467</v>
      </c>
      <c r="M7" s="3">
        <f t="shared" si="5"/>
        <v>12786</v>
      </c>
      <c r="N7" s="3">
        <f t="shared" si="5"/>
        <v>24366</v>
      </c>
      <c r="O7" s="3">
        <f t="shared" si="5"/>
        <v>31347</v>
      </c>
      <c r="P7" s="3">
        <f t="shared" si="5"/>
        <v>39107</v>
      </c>
      <c r="Q7" s="3">
        <f t="shared" si="5"/>
        <v>48916</v>
      </c>
      <c r="R7" s="3">
        <f t="shared" ref="R7" si="6">+SUM(R8:R26)</f>
        <v>59592</v>
      </c>
      <c r="S7" s="3">
        <v>69542</v>
      </c>
      <c r="T7" s="6">
        <v>280701</v>
      </c>
      <c r="U7" s="3">
        <v>316945</v>
      </c>
      <c r="V7" s="3">
        <v>269193</v>
      </c>
      <c r="W7" s="7">
        <v>296260</v>
      </c>
      <c r="X7" s="3">
        <f t="shared" ref="X7" si="7">+SUM(X8:X26)</f>
        <v>344816</v>
      </c>
      <c r="Y7" s="3">
        <f t="shared" ref="Y7" si="8">+SUM(Y8:Y26)</f>
        <v>341079</v>
      </c>
      <c r="Z7" s="3">
        <f t="shared" ref="Z7" si="9">+SUM(Z8:Z26)</f>
        <v>405944</v>
      </c>
      <c r="AA7" s="3">
        <f t="shared" ref="AA7" si="10">+SUM(AA8:AA26)</f>
        <v>477585</v>
      </c>
      <c r="AB7" s="3">
        <f t="shared" ref="AB7" si="11">+SUM(AB8:AB26)</f>
        <v>472706</v>
      </c>
      <c r="AC7" s="3">
        <v>570669</v>
      </c>
      <c r="AD7" s="3">
        <f t="shared" ref="AD7:AH7" si="12">+SUM(AD8:AD26)</f>
        <v>164840</v>
      </c>
      <c r="AE7" s="3">
        <f t="shared" si="12"/>
        <v>372438</v>
      </c>
      <c r="AF7" s="3">
        <f t="shared" si="12"/>
        <v>428182</v>
      </c>
      <c r="AG7" s="3">
        <f t="shared" si="12"/>
        <v>528952</v>
      </c>
      <c r="AH7" s="3">
        <f t="shared" si="12"/>
        <v>625944</v>
      </c>
      <c r="AI7" s="3">
        <f t="shared" ref="AI7" si="13">+SUM(AI8:AI26)</f>
        <v>699058</v>
      </c>
      <c r="AJ7" s="3">
        <v>807943</v>
      </c>
      <c r="AK7" s="6">
        <v>146721</v>
      </c>
      <c r="AL7" s="3">
        <v>206775</v>
      </c>
      <c r="AM7" s="3">
        <v>153272</v>
      </c>
      <c r="AN7" s="13">
        <v>240660</v>
      </c>
      <c r="AO7" s="3">
        <f t="shared" ref="AO7" si="14">+SUM(AO8:AO26)</f>
        <v>308436</v>
      </c>
      <c r="AP7" s="3">
        <f t="shared" ref="AP7" si="15">+SUM(AP8:AP26)</f>
        <v>282296</v>
      </c>
      <c r="AQ7" s="3">
        <f t="shared" ref="AQ7" si="16">+SUM(AQ8:AQ26)</f>
        <v>352143</v>
      </c>
      <c r="AR7" s="3">
        <f t="shared" ref="AR7" si="17">+SUM(AR8:AR26)</f>
        <v>434558</v>
      </c>
      <c r="AS7" s="3">
        <f t="shared" ref="AS7" si="18">+SUM(AS8:AS26)</f>
        <v>414059</v>
      </c>
      <c r="AT7" s="3">
        <f t="shared" ref="AT7:AY7" si="19">+SUM(AT8:AT26)</f>
        <v>498729</v>
      </c>
      <c r="AU7" s="3">
        <f t="shared" si="19"/>
        <v>109216</v>
      </c>
      <c r="AV7" s="3">
        <f t="shared" si="19"/>
        <v>390388</v>
      </c>
      <c r="AW7" s="3">
        <f t="shared" si="19"/>
        <v>431690</v>
      </c>
      <c r="AX7" s="3">
        <f t="shared" si="19"/>
        <v>521044</v>
      </c>
      <c r="AY7" s="3">
        <f t="shared" si="19"/>
        <v>595570</v>
      </c>
      <c r="AZ7" s="3">
        <f t="shared" ref="AZ7:BA7" si="20">+SUM(AZ8:AZ26)</f>
        <v>614690</v>
      </c>
      <c r="BA7" s="3">
        <v>723385</v>
      </c>
    </row>
    <row r="8" spans="1:53">
      <c r="A8" s="1" t="s">
        <v>19</v>
      </c>
      <c r="B8" s="2" t="s">
        <v>23</v>
      </c>
      <c r="C8" s="6">
        <v>1243</v>
      </c>
      <c r="D8" s="3">
        <v>1254</v>
      </c>
      <c r="E8" s="3">
        <v>1356</v>
      </c>
      <c r="F8" s="3">
        <v>1144</v>
      </c>
      <c r="G8" s="14">
        <v>1623</v>
      </c>
      <c r="H8" s="9">
        <v>1864</v>
      </c>
      <c r="I8" s="14">
        <v>2274</v>
      </c>
      <c r="J8" s="14">
        <v>2561</v>
      </c>
      <c r="K8" s="14">
        <v>1774</v>
      </c>
      <c r="L8" s="14">
        <v>1834</v>
      </c>
      <c r="M8" s="14">
        <v>1537</v>
      </c>
      <c r="N8" s="14">
        <v>1482</v>
      </c>
      <c r="O8" s="14">
        <v>2639</v>
      </c>
      <c r="P8" s="14">
        <v>3260</v>
      </c>
      <c r="Q8" s="14">
        <v>3834</v>
      </c>
      <c r="R8" s="14">
        <v>4231</v>
      </c>
      <c r="S8" s="14">
        <v>3072</v>
      </c>
      <c r="T8" s="6">
        <v>17640</v>
      </c>
      <c r="U8" s="3">
        <v>29342</v>
      </c>
      <c r="V8" s="3">
        <v>22972</v>
      </c>
      <c r="W8" s="3">
        <v>21112</v>
      </c>
      <c r="X8" s="14">
        <v>25060</v>
      </c>
      <c r="Y8" s="9">
        <v>30605</v>
      </c>
      <c r="Z8" s="9">
        <v>35951</v>
      </c>
      <c r="AA8" s="9">
        <v>39876</v>
      </c>
      <c r="AB8" s="9">
        <v>27020</v>
      </c>
      <c r="AC8" s="9">
        <v>51400</v>
      </c>
      <c r="AD8" s="9">
        <v>35173</v>
      </c>
      <c r="AE8" s="9">
        <v>38988</v>
      </c>
      <c r="AF8" s="9">
        <v>48303</v>
      </c>
      <c r="AG8" s="9">
        <v>59404</v>
      </c>
      <c r="AH8" s="9">
        <v>63983</v>
      </c>
      <c r="AI8" s="9">
        <v>60367</v>
      </c>
      <c r="AJ8" s="9">
        <v>78458</v>
      </c>
      <c r="AK8" s="6">
        <v>4611</v>
      </c>
      <c r="AL8" s="3">
        <v>12894</v>
      </c>
      <c r="AM8" s="3">
        <v>10670</v>
      </c>
      <c r="AN8" s="3">
        <v>11650</v>
      </c>
      <c r="AO8" s="14">
        <v>16473</v>
      </c>
      <c r="AP8" s="9">
        <v>20268</v>
      </c>
      <c r="AQ8" s="9">
        <v>24386</v>
      </c>
      <c r="AR8" s="9">
        <v>28782</v>
      </c>
      <c r="AS8" s="9">
        <v>10149</v>
      </c>
      <c r="AT8" s="9">
        <v>34000</v>
      </c>
      <c r="AU8" s="9">
        <v>13370</v>
      </c>
      <c r="AV8" s="14">
        <v>25661</v>
      </c>
      <c r="AW8" s="14">
        <v>29161</v>
      </c>
      <c r="AX8" s="14">
        <v>34110</v>
      </c>
      <c r="AY8" s="14">
        <v>37399</v>
      </c>
      <c r="AZ8" s="14">
        <v>30496</v>
      </c>
      <c r="BA8" s="14">
        <v>41106</v>
      </c>
    </row>
    <row r="9" spans="1:53">
      <c r="A9" s="1" t="s">
        <v>20</v>
      </c>
      <c r="B9" s="2" t="s">
        <v>21</v>
      </c>
      <c r="C9" s="6">
        <v>991</v>
      </c>
      <c r="D9" s="3">
        <v>525</v>
      </c>
      <c r="E9" s="3">
        <v>684</v>
      </c>
      <c r="F9" s="3">
        <v>290</v>
      </c>
      <c r="G9" s="14">
        <v>587</v>
      </c>
      <c r="H9" s="9">
        <v>731</v>
      </c>
      <c r="I9" s="14">
        <v>879</v>
      </c>
      <c r="J9" s="14">
        <v>1168</v>
      </c>
      <c r="K9" s="14">
        <v>1097</v>
      </c>
      <c r="L9" s="14">
        <v>1198</v>
      </c>
      <c r="M9" s="14">
        <v>308</v>
      </c>
      <c r="N9" s="14">
        <v>1390</v>
      </c>
      <c r="O9" s="14">
        <v>1710</v>
      </c>
      <c r="P9" s="14">
        <v>2154</v>
      </c>
      <c r="Q9" s="14">
        <v>2496</v>
      </c>
      <c r="R9" s="14">
        <v>3033</v>
      </c>
      <c r="S9" s="14">
        <v>1036</v>
      </c>
      <c r="T9" s="6">
        <v>24019</v>
      </c>
      <c r="U9" s="3">
        <v>24267</v>
      </c>
      <c r="V9" s="3">
        <v>19883</v>
      </c>
      <c r="W9" s="3">
        <v>15237</v>
      </c>
      <c r="X9" s="14">
        <v>20516</v>
      </c>
      <c r="Y9" s="9">
        <v>22492</v>
      </c>
      <c r="Z9" s="9">
        <v>26918</v>
      </c>
      <c r="AA9" s="9">
        <v>33466</v>
      </c>
      <c r="AB9" s="9">
        <v>37273</v>
      </c>
      <c r="AC9" s="9">
        <v>38112</v>
      </c>
      <c r="AD9" s="9">
        <v>20985</v>
      </c>
      <c r="AE9" s="9">
        <v>42356</v>
      </c>
      <c r="AF9" s="9">
        <v>51663</v>
      </c>
      <c r="AG9" s="9">
        <v>58964</v>
      </c>
      <c r="AH9" s="9">
        <v>71107</v>
      </c>
      <c r="AI9" s="9">
        <v>70333</v>
      </c>
      <c r="AJ9" s="9">
        <v>74985</v>
      </c>
      <c r="AK9" s="6">
        <v>7310</v>
      </c>
      <c r="AL9" s="3">
        <v>10075</v>
      </c>
      <c r="AM9" s="3">
        <v>8118</v>
      </c>
      <c r="AN9" s="3">
        <v>6408</v>
      </c>
      <c r="AO9" s="14">
        <v>12735</v>
      </c>
      <c r="AP9" s="9">
        <v>14332</v>
      </c>
      <c r="AQ9" s="9">
        <v>17044</v>
      </c>
      <c r="AR9" s="9">
        <v>21684</v>
      </c>
      <c r="AS9" s="9">
        <v>23279</v>
      </c>
      <c r="AT9" s="9">
        <v>23412</v>
      </c>
      <c r="AU9" s="9">
        <v>17887</v>
      </c>
      <c r="AV9" s="14">
        <v>26213</v>
      </c>
      <c r="AW9" s="14">
        <v>27988</v>
      </c>
      <c r="AX9" s="14">
        <v>30860</v>
      </c>
      <c r="AY9" s="14">
        <v>37800</v>
      </c>
      <c r="AZ9" s="14">
        <v>36410</v>
      </c>
      <c r="BA9" s="14">
        <v>38513</v>
      </c>
    </row>
    <row r="10" spans="1:53">
      <c r="A10" s="1" t="s">
        <v>22</v>
      </c>
      <c r="B10" s="2" t="s">
        <v>23</v>
      </c>
      <c r="C10" s="6">
        <v>4967</v>
      </c>
      <c r="D10" s="3">
        <v>3435</v>
      </c>
      <c r="E10" s="3">
        <v>3751</v>
      </c>
      <c r="F10" s="3">
        <v>3780</v>
      </c>
      <c r="G10" s="14">
        <v>4054</v>
      </c>
      <c r="H10" s="9">
        <v>4533</v>
      </c>
      <c r="I10" s="14">
        <v>4925</v>
      </c>
      <c r="J10" s="14">
        <v>5315</v>
      </c>
      <c r="K10" s="14">
        <v>5180</v>
      </c>
      <c r="L10" s="14">
        <v>5796</v>
      </c>
      <c r="M10" s="14">
        <v>2376</v>
      </c>
      <c r="N10" s="14">
        <v>3138</v>
      </c>
      <c r="O10" s="14">
        <v>4053</v>
      </c>
      <c r="P10" s="14">
        <v>5333</v>
      </c>
      <c r="Q10" s="14">
        <v>6499</v>
      </c>
      <c r="R10" s="14">
        <v>7236</v>
      </c>
      <c r="S10" s="14">
        <v>8299</v>
      </c>
      <c r="T10" s="6">
        <v>7431</v>
      </c>
      <c r="U10" s="3">
        <v>8403</v>
      </c>
      <c r="V10" s="3">
        <v>8234</v>
      </c>
      <c r="W10" s="3">
        <v>8594</v>
      </c>
      <c r="X10" s="14">
        <v>10439</v>
      </c>
      <c r="Y10" s="9">
        <v>11261</v>
      </c>
      <c r="Z10" s="9">
        <v>13226</v>
      </c>
      <c r="AA10" s="9">
        <v>16780</v>
      </c>
      <c r="AB10" s="9">
        <v>15564</v>
      </c>
      <c r="AC10" s="9">
        <v>18169</v>
      </c>
      <c r="AD10" s="9">
        <v>8095</v>
      </c>
      <c r="AE10" s="9">
        <v>12429</v>
      </c>
      <c r="AF10" s="9">
        <v>13730</v>
      </c>
      <c r="AG10" s="9">
        <v>21905</v>
      </c>
      <c r="AH10" s="9">
        <v>25453</v>
      </c>
      <c r="AI10" s="9">
        <v>27993</v>
      </c>
      <c r="AJ10" s="9">
        <v>31158</v>
      </c>
      <c r="AK10" s="6">
        <v>4623</v>
      </c>
      <c r="AL10" s="3">
        <v>5636</v>
      </c>
      <c r="AM10" s="3">
        <v>4076</v>
      </c>
      <c r="AN10" s="3">
        <v>6540</v>
      </c>
      <c r="AO10" s="14">
        <v>8991</v>
      </c>
      <c r="AP10" s="9">
        <v>9796</v>
      </c>
      <c r="AQ10" s="9">
        <v>11159</v>
      </c>
      <c r="AR10" s="9">
        <v>14097</v>
      </c>
      <c r="AS10" s="9">
        <v>14614</v>
      </c>
      <c r="AT10" s="9">
        <v>15584</v>
      </c>
      <c r="AU10" s="9">
        <v>7096</v>
      </c>
      <c r="AV10" s="14">
        <v>13473</v>
      </c>
      <c r="AW10" s="14">
        <v>15454</v>
      </c>
      <c r="AX10" s="14">
        <v>22251</v>
      </c>
      <c r="AY10" s="14">
        <v>25619</v>
      </c>
      <c r="AZ10" s="14">
        <v>25589</v>
      </c>
      <c r="BA10" s="14">
        <v>27179</v>
      </c>
    </row>
    <row r="11" spans="1:53">
      <c r="A11" s="1" t="s">
        <v>24</v>
      </c>
      <c r="B11" s="2" t="s">
        <v>25</v>
      </c>
      <c r="C11" s="6">
        <v>1395</v>
      </c>
      <c r="D11" s="3">
        <v>145</v>
      </c>
      <c r="E11" s="3">
        <v>10</v>
      </c>
      <c r="F11" s="3">
        <v>93</v>
      </c>
      <c r="G11" s="14">
        <v>158</v>
      </c>
      <c r="H11" s="9">
        <v>204</v>
      </c>
      <c r="I11" s="14">
        <v>229</v>
      </c>
      <c r="J11" s="14">
        <v>280</v>
      </c>
      <c r="K11" s="14">
        <v>417</v>
      </c>
      <c r="L11" s="14">
        <v>435</v>
      </c>
      <c r="M11" s="14">
        <v>270</v>
      </c>
      <c r="N11" s="14">
        <v>426</v>
      </c>
      <c r="O11" s="14">
        <v>523</v>
      </c>
      <c r="P11" s="14">
        <v>713</v>
      </c>
      <c r="Q11" s="14">
        <v>666</v>
      </c>
      <c r="R11" s="14">
        <v>929</v>
      </c>
      <c r="S11" s="14">
        <v>1640</v>
      </c>
      <c r="T11" s="6">
        <v>14242</v>
      </c>
      <c r="U11" s="3">
        <v>6316</v>
      </c>
      <c r="V11" s="3">
        <v>1512</v>
      </c>
      <c r="W11" s="3">
        <v>5799</v>
      </c>
      <c r="X11" s="14">
        <v>6445</v>
      </c>
      <c r="Y11" s="9">
        <v>6844</v>
      </c>
      <c r="Z11" s="9">
        <v>7782</v>
      </c>
      <c r="AA11" s="9">
        <v>9874</v>
      </c>
      <c r="AB11" s="9">
        <v>12030</v>
      </c>
      <c r="AC11" s="9">
        <v>13489</v>
      </c>
      <c r="AD11" s="9">
        <v>6422</v>
      </c>
      <c r="AE11" s="9">
        <v>13251</v>
      </c>
      <c r="AF11" s="9">
        <v>13891</v>
      </c>
      <c r="AG11" s="9">
        <v>16079</v>
      </c>
      <c r="AH11" s="9">
        <v>19306</v>
      </c>
      <c r="AI11" s="9">
        <v>20686</v>
      </c>
      <c r="AJ11" s="9">
        <v>22176</v>
      </c>
      <c r="AK11" s="6">
        <v>17915</v>
      </c>
      <c r="AL11" s="3">
        <v>6811</v>
      </c>
      <c r="AM11" s="3">
        <v>412</v>
      </c>
      <c r="AN11" s="3">
        <v>12410</v>
      </c>
      <c r="AO11" s="14">
        <v>14892</v>
      </c>
      <c r="AP11" s="9">
        <v>16454</v>
      </c>
      <c r="AQ11" s="9">
        <v>18267</v>
      </c>
      <c r="AR11" s="9">
        <v>23363</v>
      </c>
      <c r="AS11" s="9">
        <v>26043</v>
      </c>
      <c r="AT11" s="9">
        <v>31267</v>
      </c>
      <c r="AU11" s="9">
        <v>9119</v>
      </c>
      <c r="AV11" s="14">
        <v>29056</v>
      </c>
      <c r="AW11" s="14">
        <v>26861</v>
      </c>
      <c r="AX11" s="14">
        <v>28916</v>
      </c>
      <c r="AY11" s="14">
        <v>33802</v>
      </c>
      <c r="AZ11" s="14">
        <v>30428</v>
      </c>
      <c r="BA11" s="14">
        <v>35217</v>
      </c>
    </row>
    <row r="12" spans="1:53">
      <c r="A12" s="1" t="s">
        <v>26</v>
      </c>
      <c r="B12" s="2" t="s">
        <v>27</v>
      </c>
      <c r="C12" s="6">
        <v>143</v>
      </c>
      <c r="D12" s="3">
        <v>210</v>
      </c>
      <c r="E12" s="3">
        <v>479</v>
      </c>
      <c r="F12" s="3">
        <v>648</v>
      </c>
      <c r="G12" s="14">
        <v>660</v>
      </c>
      <c r="H12" s="9">
        <v>674</v>
      </c>
      <c r="I12" s="14">
        <v>671</v>
      </c>
      <c r="J12" s="14">
        <v>886</v>
      </c>
      <c r="K12" s="14">
        <v>1103</v>
      </c>
      <c r="L12" s="14">
        <v>1126</v>
      </c>
      <c r="M12" s="14">
        <v>100</v>
      </c>
      <c r="N12" s="14">
        <v>412</v>
      </c>
      <c r="O12" s="14">
        <v>637</v>
      </c>
      <c r="P12" s="14">
        <v>739</v>
      </c>
      <c r="Q12" s="14">
        <v>1057</v>
      </c>
      <c r="R12" s="14">
        <v>1404</v>
      </c>
      <c r="S12" s="14">
        <v>4776</v>
      </c>
      <c r="T12" s="6">
        <v>15436</v>
      </c>
      <c r="U12" s="3">
        <v>35718</v>
      </c>
      <c r="V12" s="3">
        <v>35633</v>
      </c>
      <c r="W12" s="3">
        <v>35362</v>
      </c>
      <c r="X12" s="14">
        <v>43348</v>
      </c>
      <c r="Y12" s="9">
        <v>36381</v>
      </c>
      <c r="Z12" s="9">
        <v>46213</v>
      </c>
      <c r="AA12" s="9">
        <v>52917</v>
      </c>
      <c r="AB12" s="9">
        <v>59055</v>
      </c>
      <c r="AC12" s="9">
        <v>60964</v>
      </c>
      <c r="AD12" s="9">
        <v>4289</v>
      </c>
      <c r="AE12" s="9">
        <v>27974</v>
      </c>
      <c r="AF12" s="9">
        <v>30337</v>
      </c>
      <c r="AG12" s="9">
        <v>39577</v>
      </c>
      <c r="AH12" s="9">
        <v>47819</v>
      </c>
      <c r="AI12" s="9">
        <v>56649</v>
      </c>
      <c r="AJ12" s="9">
        <v>69200</v>
      </c>
      <c r="AK12" s="6">
        <v>1889</v>
      </c>
      <c r="AL12" s="3">
        <v>19579</v>
      </c>
      <c r="AM12" s="3">
        <v>20539</v>
      </c>
      <c r="AN12" s="3">
        <v>22187</v>
      </c>
      <c r="AO12" s="14">
        <v>28242</v>
      </c>
      <c r="AP12" s="9">
        <v>14709</v>
      </c>
      <c r="AQ12" s="9">
        <v>27736</v>
      </c>
      <c r="AR12" s="9">
        <v>35171</v>
      </c>
      <c r="AS12" s="9">
        <v>40389</v>
      </c>
      <c r="AT12" s="9">
        <v>38524</v>
      </c>
      <c r="AU12" s="9">
        <v>724</v>
      </c>
      <c r="AV12" s="14">
        <v>19829</v>
      </c>
      <c r="AW12" s="14">
        <v>21065</v>
      </c>
      <c r="AX12" s="14">
        <v>28324</v>
      </c>
      <c r="AY12" s="14">
        <v>35847</v>
      </c>
      <c r="AZ12" s="14">
        <v>43570</v>
      </c>
      <c r="BA12" s="14">
        <v>51971</v>
      </c>
    </row>
    <row r="13" spans="1:53">
      <c r="A13" s="1" t="s">
        <v>28</v>
      </c>
      <c r="B13" s="2" t="s">
        <v>29</v>
      </c>
      <c r="C13" s="6">
        <v>244</v>
      </c>
      <c r="D13" s="3">
        <v>199</v>
      </c>
      <c r="E13" s="3">
        <v>191</v>
      </c>
      <c r="F13" s="3">
        <v>183</v>
      </c>
      <c r="G13" s="14">
        <v>345</v>
      </c>
      <c r="H13" s="9">
        <v>382</v>
      </c>
      <c r="I13" s="14">
        <v>343</v>
      </c>
      <c r="J13" s="14">
        <v>490</v>
      </c>
      <c r="K13" s="14">
        <v>409</v>
      </c>
      <c r="L13" s="14">
        <v>554</v>
      </c>
      <c r="M13" s="14">
        <v>179</v>
      </c>
      <c r="N13" s="14">
        <v>257</v>
      </c>
      <c r="O13" s="14">
        <v>431</v>
      </c>
      <c r="P13" s="14">
        <v>540</v>
      </c>
      <c r="Q13" s="14">
        <v>587</v>
      </c>
      <c r="R13" s="14">
        <v>710</v>
      </c>
      <c r="S13" s="14">
        <v>1080</v>
      </c>
      <c r="T13" s="6">
        <v>12355</v>
      </c>
      <c r="U13" s="3">
        <v>12432</v>
      </c>
      <c r="V13" s="3">
        <v>8686</v>
      </c>
      <c r="W13" s="3">
        <v>10732</v>
      </c>
      <c r="X13" s="14">
        <v>14581</v>
      </c>
      <c r="Y13" s="9">
        <v>13746</v>
      </c>
      <c r="Z13" s="9">
        <v>14072</v>
      </c>
      <c r="AA13" s="9">
        <v>19214</v>
      </c>
      <c r="AB13" s="9">
        <v>17262</v>
      </c>
      <c r="AC13" s="9">
        <v>19988</v>
      </c>
      <c r="AD13" s="9">
        <v>6520</v>
      </c>
      <c r="AE13" s="9">
        <v>13473</v>
      </c>
      <c r="AF13" s="9">
        <v>16964</v>
      </c>
      <c r="AG13" s="9">
        <v>19813</v>
      </c>
      <c r="AH13" s="9">
        <v>21605</v>
      </c>
      <c r="AI13" s="9">
        <v>24240</v>
      </c>
      <c r="AJ13" s="9">
        <v>29225</v>
      </c>
      <c r="AK13" s="6">
        <v>4513</v>
      </c>
      <c r="AL13" s="3">
        <v>9513</v>
      </c>
      <c r="AM13" s="3">
        <v>5581</v>
      </c>
      <c r="AN13" s="3">
        <v>10858</v>
      </c>
      <c r="AO13" s="14">
        <v>14555</v>
      </c>
      <c r="AP13" s="9">
        <v>10501</v>
      </c>
      <c r="AQ13" s="9">
        <v>11905</v>
      </c>
      <c r="AR13" s="9">
        <v>20093</v>
      </c>
      <c r="AS13" s="9">
        <v>18995</v>
      </c>
      <c r="AT13" s="9">
        <v>9881</v>
      </c>
      <c r="AU13" s="9">
        <v>4380</v>
      </c>
      <c r="AV13" s="14">
        <v>13978</v>
      </c>
      <c r="AW13" s="14">
        <v>20142</v>
      </c>
      <c r="AX13" s="14">
        <v>23573</v>
      </c>
      <c r="AY13" s="14">
        <v>24712</v>
      </c>
      <c r="AZ13" s="14">
        <v>25251</v>
      </c>
      <c r="BA13" s="14">
        <v>29949</v>
      </c>
    </row>
    <row r="14" spans="1:53">
      <c r="A14" s="1" t="s">
        <v>30</v>
      </c>
      <c r="B14" s="2" t="s">
        <v>31</v>
      </c>
      <c r="C14" s="6">
        <v>451</v>
      </c>
      <c r="D14" s="3">
        <v>395</v>
      </c>
      <c r="E14" s="3">
        <v>489</v>
      </c>
      <c r="F14" s="3">
        <v>639</v>
      </c>
      <c r="G14" s="14">
        <v>742</v>
      </c>
      <c r="H14" s="9">
        <v>801</v>
      </c>
      <c r="I14" s="14">
        <v>756</v>
      </c>
      <c r="J14" s="14">
        <v>1177</v>
      </c>
      <c r="K14" s="14">
        <v>722</v>
      </c>
      <c r="L14" s="14">
        <v>955</v>
      </c>
      <c r="M14" s="14">
        <v>649</v>
      </c>
      <c r="N14" s="14">
        <v>838</v>
      </c>
      <c r="O14" s="14">
        <v>1131</v>
      </c>
      <c r="P14" s="14">
        <v>1395</v>
      </c>
      <c r="Q14" s="14">
        <v>1796</v>
      </c>
      <c r="R14" s="14">
        <v>2164</v>
      </c>
      <c r="S14" s="14">
        <v>3260</v>
      </c>
      <c r="T14" s="6">
        <v>14052</v>
      </c>
      <c r="U14" s="3">
        <v>21010</v>
      </c>
      <c r="V14" s="3">
        <v>19466</v>
      </c>
      <c r="W14" s="3">
        <v>18618</v>
      </c>
      <c r="X14" s="14">
        <v>20353</v>
      </c>
      <c r="Y14" s="9">
        <v>19127</v>
      </c>
      <c r="Z14" s="9">
        <v>23119</v>
      </c>
      <c r="AA14" s="9">
        <v>28406</v>
      </c>
      <c r="AB14" s="9">
        <v>18016</v>
      </c>
      <c r="AC14" s="9">
        <v>30306</v>
      </c>
      <c r="AD14" s="9">
        <v>14134</v>
      </c>
      <c r="AE14" s="9">
        <v>22010</v>
      </c>
      <c r="AF14" s="9">
        <v>23088</v>
      </c>
      <c r="AG14" s="9">
        <v>25973</v>
      </c>
      <c r="AH14" s="9">
        <v>34243</v>
      </c>
      <c r="AI14" s="9">
        <v>38531</v>
      </c>
      <c r="AJ14" s="9">
        <v>42192</v>
      </c>
      <c r="AK14" s="6">
        <v>2714</v>
      </c>
      <c r="AL14" s="3">
        <v>7768</v>
      </c>
      <c r="AM14" s="3">
        <v>8446</v>
      </c>
      <c r="AN14" s="3">
        <v>10225</v>
      </c>
      <c r="AO14" s="14">
        <v>11489</v>
      </c>
      <c r="AP14" s="9">
        <v>12067</v>
      </c>
      <c r="AQ14" s="9">
        <v>15379</v>
      </c>
      <c r="AR14" s="9">
        <v>19184</v>
      </c>
      <c r="AS14" s="9">
        <v>8274</v>
      </c>
      <c r="AT14" s="9">
        <v>21129</v>
      </c>
      <c r="AU14" s="9">
        <v>5894</v>
      </c>
      <c r="AV14" s="14">
        <v>16187</v>
      </c>
      <c r="AW14" s="14">
        <v>17438</v>
      </c>
      <c r="AX14" s="14">
        <v>20034</v>
      </c>
      <c r="AY14" s="14">
        <v>24361</v>
      </c>
      <c r="AZ14" s="14">
        <v>26035</v>
      </c>
      <c r="BA14" s="14">
        <v>28709</v>
      </c>
    </row>
    <row r="15" spans="1:53">
      <c r="A15" s="1" t="s">
        <v>32</v>
      </c>
      <c r="B15" s="2" t="s">
        <v>154</v>
      </c>
      <c r="C15" s="6">
        <v>595</v>
      </c>
      <c r="D15" s="3">
        <v>524</v>
      </c>
      <c r="E15" s="3">
        <v>645</v>
      </c>
      <c r="F15" s="3">
        <v>574</v>
      </c>
      <c r="G15" s="14">
        <v>889</v>
      </c>
      <c r="H15" s="9">
        <v>910</v>
      </c>
      <c r="I15" s="14">
        <v>991</v>
      </c>
      <c r="J15" s="14">
        <v>1655</v>
      </c>
      <c r="K15" s="14">
        <v>926</v>
      </c>
      <c r="L15" s="14">
        <v>1162</v>
      </c>
      <c r="M15" s="14">
        <v>490</v>
      </c>
      <c r="N15" s="14">
        <v>905</v>
      </c>
      <c r="O15" s="14">
        <v>1232</v>
      </c>
      <c r="P15" s="14">
        <v>1569</v>
      </c>
      <c r="Q15" s="14">
        <v>2022</v>
      </c>
      <c r="R15" s="14">
        <v>2322</v>
      </c>
      <c r="S15" s="14">
        <v>834</v>
      </c>
      <c r="T15" s="6">
        <v>12812</v>
      </c>
      <c r="U15" s="3">
        <v>20241</v>
      </c>
      <c r="V15" s="3">
        <v>10598</v>
      </c>
      <c r="W15" s="3">
        <v>19458</v>
      </c>
      <c r="X15" s="14">
        <v>23021</v>
      </c>
      <c r="Y15" s="9">
        <v>22710</v>
      </c>
      <c r="Z15" s="9">
        <v>27323</v>
      </c>
      <c r="AA15" s="9">
        <v>31905</v>
      </c>
      <c r="AB15" s="9">
        <v>21315</v>
      </c>
      <c r="AC15" s="9">
        <v>35361</v>
      </c>
      <c r="AD15" s="9">
        <v>5424</v>
      </c>
      <c r="AE15" s="9">
        <v>21271</v>
      </c>
      <c r="AF15" s="9">
        <v>23397</v>
      </c>
      <c r="AG15" s="9">
        <v>27099</v>
      </c>
      <c r="AH15" s="9">
        <v>33495</v>
      </c>
      <c r="AI15" s="9">
        <v>39495</v>
      </c>
      <c r="AJ15" s="9">
        <v>45773</v>
      </c>
      <c r="AK15" s="6">
        <v>2670</v>
      </c>
      <c r="AL15" s="3">
        <v>3879</v>
      </c>
      <c r="AM15" s="3">
        <v>3739</v>
      </c>
      <c r="AN15" s="3">
        <v>7504</v>
      </c>
      <c r="AO15" s="14">
        <v>9926</v>
      </c>
      <c r="AP15" s="9">
        <v>4665</v>
      </c>
      <c r="AQ15" s="9">
        <v>12215</v>
      </c>
      <c r="AR15" s="9">
        <v>13095</v>
      </c>
      <c r="AS15" s="9">
        <v>9048</v>
      </c>
      <c r="AT15" s="9">
        <v>14956</v>
      </c>
      <c r="AU15" s="9">
        <v>2402</v>
      </c>
      <c r="AV15" s="14">
        <v>10592</v>
      </c>
      <c r="AW15" s="14">
        <v>14112</v>
      </c>
      <c r="AX15" s="14">
        <v>16436</v>
      </c>
      <c r="AY15" s="14">
        <v>19930</v>
      </c>
      <c r="AZ15" s="14">
        <v>21710</v>
      </c>
      <c r="BA15" s="14">
        <v>25266</v>
      </c>
    </row>
    <row r="16" spans="1:53">
      <c r="A16" s="1" t="s">
        <v>33</v>
      </c>
      <c r="B16" s="2" t="s">
        <v>34</v>
      </c>
      <c r="C16" s="6">
        <v>4364</v>
      </c>
      <c r="D16" s="3">
        <v>1504</v>
      </c>
      <c r="E16" s="3">
        <v>1861</v>
      </c>
      <c r="F16" s="3">
        <v>1983</v>
      </c>
      <c r="G16" s="14">
        <v>2149</v>
      </c>
      <c r="H16" s="9">
        <v>2274</v>
      </c>
      <c r="I16" s="14">
        <v>2313</v>
      </c>
      <c r="J16" s="14">
        <v>2816</v>
      </c>
      <c r="K16" s="14">
        <v>2054</v>
      </c>
      <c r="L16" s="14">
        <v>2871</v>
      </c>
      <c r="M16" s="14">
        <v>431</v>
      </c>
      <c r="N16" s="14">
        <v>1420</v>
      </c>
      <c r="O16" s="14">
        <v>1716</v>
      </c>
      <c r="P16" s="14">
        <v>2293</v>
      </c>
      <c r="Q16" s="14">
        <v>2952</v>
      </c>
      <c r="R16" s="14">
        <v>3567</v>
      </c>
      <c r="S16" s="14">
        <v>2651</v>
      </c>
      <c r="T16" s="6">
        <v>13259</v>
      </c>
      <c r="U16" s="3">
        <v>9282</v>
      </c>
      <c r="V16" s="3">
        <v>14411</v>
      </c>
      <c r="W16" s="3">
        <v>13294</v>
      </c>
      <c r="X16" s="14">
        <v>14026</v>
      </c>
      <c r="Y16" s="9">
        <v>15653</v>
      </c>
      <c r="Z16" s="9">
        <v>17091</v>
      </c>
      <c r="AA16" s="9">
        <v>20370</v>
      </c>
      <c r="AB16" s="9">
        <v>17216</v>
      </c>
      <c r="AC16" s="9">
        <v>23767</v>
      </c>
      <c r="AD16" s="9">
        <v>1352</v>
      </c>
      <c r="AE16" s="9">
        <v>11898</v>
      </c>
      <c r="AF16" s="9">
        <v>13132</v>
      </c>
      <c r="AG16" s="9">
        <v>16264</v>
      </c>
      <c r="AH16" s="9">
        <v>21087</v>
      </c>
      <c r="AI16" s="9">
        <v>25742</v>
      </c>
      <c r="AJ16" s="9">
        <v>30118</v>
      </c>
      <c r="AK16" s="6">
        <v>4442</v>
      </c>
      <c r="AL16" s="3">
        <v>3659</v>
      </c>
      <c r="AM16" s="3">
        <v>7316</v>
      </c>
      <c r="AN16" s="3">
        <v>7095</v>
      </c>
      <c r="AO16" s="14">
        <v>7615</v>
      </c>
      <c r="AP16" s="9">
        <v>8666</v>
      </c>
      <c r="AQ16" s="9">
        <v>9482</v>
      </c>
      <c r="AR16" s="9">
        <v>11930</v>
      </c>
      <c r="AS16" s="9">
        <v>6857</v>
      </c>
      <c r="AT16" s="9">
        <v>13616</v>
      </c>
      <c r="AU16" s="9">
        <v>1125</v>
      </c>
      <c r="AV16" s="14">
        <v>12844</v>
      </c>
      <c r="AW16" s="14">
        <v>14290</v>
      </c>
      <c r="AX16" s="14">
        <v>17440</v>
      </c>
      <c r="AY16" s="14">
        <v>20195</v>
      </c>
      <c r="AZ16" s="14">
        <v>24601</v>
      </c>
      <c r="BA16" s="14">
        <v>27332</v>
      </c>
    </row>
    <row r="17" spans="1:53">
      <c r="A17" s="1" t="s">
        <v>35</v>
      </c>
      <c r="B17" s="2" t="s">
        <v>36</v>
      </c>
      <c r="C17" s="6">
        <v>687</v>
      </c>
      <c r="D17" s="3">
        <v>789</v>
      </c>
      <c r="E17" s="3">
        <v>78</v>
      </c>
      <c r="F17" s="3">
        <v>305</v>
      </c>
      <c r="G17" s="14">
        <v>452</v>
      </c>
      <c r="H17" s="9">
        <v>361</v>
      </c>
      <c r="I17" s="14">
        <v>333</v>
      </c>
      <c r="J17" s="14">
        <v>510</v>
      </c>
      <c r="K17" s="14">
        <v>497</v>
      </c>
      <c r="L17" s="14">
        <v>570</v>
      </c>
      <c r="M17" s="14">
        <v>297</v>
      </c>
      <c r="N17" s="14">
        <v>511</v>
      </c>
      <c r="O17" s="14">
        <v>693</v>
      </c>
      <c r="P17" s="14">
        <v>840</v>
      </c>
      <c r="Q17" s="14">
        <v>813</v>
      </c>
      <c r="R17" s="14">
        <v>895</v>
      </c>
      <c r="S17" s="14">
        <v>4170</v>
      </c>
      <c r="T17" s="6">
        <v>18791</v>
      </c>
      <c r="U17" s="3">
        <v>24317</v>
      </c>
      <c r="V17" s="3">
        <v>5801</v>
      </c>
      <c r="W17" s="3">
        <v>13274</v>
      </c>
      <c r="X17" s="14">
        <v>14682</v>
      </c>
      <c r="Y17" s="9">
        <v>14038</v>
      </c>
      <c r="Z17" s="9">
        <v>14462</v>
      </c>
      <c r="AA17" s="9">
        <v>16586</v>
      </c>
      <c r="AB17" s="9">
        <v>17543</v>
      </c>
      <c r="AC17" s="9">
        <v>20197</v>
      </c>
      <c r="AD17" s="9">
        <v>5235</v>
      </c>
      <c r="AE17" s="9">
        <v>17049</v>
      </c>
      <c r="AF17" s="9">
        <v>17542</v>
      </c>
      <c r="AG17" s="9">
        <v>20615</v>
      </c>
      <c r="AH17" s="9">
        <v>22877</v>
      </c>
      <c r="AI17" s="9">
        <v>25031</v>
      </c>
      <c r="AJ17" s="9">
        <v>29463</v>
      </c>
      <c r="AK17" s="6">
        <v>27472</v>
      </c>
      <c r="AL17" s="3">
        <v>52872</v>
      </c>
      <c r="AM17" s="3">
        <v>5805</v>
      </c>
      <c r="AN17" s="3">
        <v>43724</v>
      </c>
      <c r="AO17" s="14">
        <v>43607</v>
      </c>
      <c r="AP17" s="9">
        <v>38326</v>
      </c>
      <c r="AQ17" s="9">
        <v>40289</v>
      </c>
      <c r="AR17" s="9">
        <v>52366</v>
      </c>
      <c r="AS17" s="9">
        <v>50501</v>
      </c>
      <c r="AT17" s="9">
        <v>63622</v>
      </c>
      <c r="AU17" s="9">
        <v>7392</v>
      </c>
      <c r="AV17" s="14">
        <v>55347</v>
      </c>
      <c r="AW17" s="14">
        <v>53389</v>
      </c>
      <c r="AX17" s="14">
        <v>65426</v>
      </c>
      <c r="AY17" s="14">
        <v>68296</v>
      </c>
      <c r="AZ17" s="14">
        <v>68678</v>
      </c>
      <c r="BA17" s="14">
        <v>82001</v>
      </c>
    </row>
    <row r="18" spans="1:53">
      <c r="A18" s="1" t="s">
        <v>37</v>
      </c>
      <c r="B18" s="2" t="s">
        <v>38</v>
      </c>
      <c r="C18" s="6">
        <v>3901</v>
      </c>
      <c r="D18" s="3">
        <v>1387</v>
      </c>
      <c r="E18" s="3">
        <v>208</v>
      </c>
      <c r="F18" s="3">
        <v>122</v>
      </c>
      <c r="G18" s="14">
        <v>748</v>
      </c>
      <c r="H18" s="9">
        <v>803</v>
      </c>
      <c r="I18" s="14">
        <v>774</v>
      </c>
      <c r="J18" s="14">
        <v>1279</v>
      </c>
      <c r="K18" s="14">
        <v>1047</v>
      </c>
      <c r="L18" s="14">
        <v>1317</v>
      </c>
      <c r="M18" s="14">
        <v>1041</v>
      </c>
      <c r="N18" s="14">
        <v>1455</v>
      </c>
      <c r="O18" s="14">
        <v>1383</v>
      </c>
      <c r="P18" s="14">
        <v>1769</v>
      </c>
      <c r="Q18" s="14">
        <v>2119</v>
      </c>
      <c r="R18" s="14">
        <v>2356</v>
      </c>
      <c r="S18" s="14">
        <v>3021</v>
      </c>
      <c r="T18" s="6">
        <v>21592</v>
      </c>
      <c r="U18" s="3">
        <v>6205</v>
      </c>
      <c r="V18" s="3">
        <v>3602</v>
      </c>
      <c r="W18" s="3">
        <v>11853</v>
      </c>
      <c r="X18" s="14">
        <v>10526</v>
      </c>
      <c r="Y18" s="9">
        <v>10878</v>
      </c>
      <c r="Z18" s="9">
        <v>12823</v>
      </c>
      <c r="AA18" s="9">
        <v>16134</v>
      </c>
      <c r="AB18" s="9">
        <v>19204</v>
      </c>
      <c r="AC18" s="9">
        <v>19741</v>
      </c>
      <c r="AD18" s="9">
        <v>12952</v>
      </c>
      <c r="AE18" s="9">
        <v>17831</v>
      </c>
      <c r="AF18" s="9">
        <v>18738</v>
      </c>
      <c r="AG18" s="9">
        <v>22129</v>
      </c>
      <c r="AH18" s="9">
        <v>24693</v>
      </c>
      <c r="AI18" s="9">
        <v>23880</v>
      </c>
      <c r="AJ18" s="9">
        <v>29500</v>
      </c>
      <c r="AK18" s="6">
        <v>26129</v>
      </c>
      <c r="AL18" s="3">
        <v>7607</v>
      </c>
      <c r="AM18" s="3">
        <v>5284</v>
      </c>
      <c r="AN18" s="3">
        <v>14358</v>
      </c>
      <c r="AO18" s="14">
        <v>21689</v>
      </c>
      <c r="AP18" s="9">
        <v>23298</v>
      </c>
      <c r="AQ18" s="9">
        <v>26166</v>
      </c>
      <c r="AR18" s="9">
        <v>28764</v>
      </c>
      <c r="AS18" s="9">
        <v>32582</v>
      </c>
      <c r="AT18" s="9">
        <v>33932</v>
      </c>
      <c r="AU18" s="9">
        <v>17220</v>
      </c>
      <c r="AV18" s="14">
        <v>32556</v>
      </c>
      <c r="AW18" s="14">
        <v>30874</v>
      </c>
      <c r="AX18" s="14">
        <v>36297</v>
      </c>
      <c r="AY18" s="14">
        <v>38130</v>
      </c>
      <c r="AZ18" s="14">
        <v>33362</v>
      </c>
      <c r="BA18" s="14">
        <v>43222</v>
      </c>
    </row>
    <row r="19" spans="1:53">
      <c r="A19" s="1" t="s">
        <v>39</v>
      </c>
      <c r="B19" s="2" t="s">
        <v>40</v>
      </c>
      <c r="C19" s="6">
        <v>309</v>
      </c>
      <c r="D19" s="3">
        <v>430</v>
      </c>
      <c r="E19" s="3">
        <v>780</v>
      </c>
      <c r="F19" s="3">
        <v>780</v>
      </c>
      <c r="G19" s="14">
        <v>1018</v>
      </c>
      <c r="H19" s="9">
        <v>996</v>
      </c>
      <c r="I19" s="14">
        <v>1310</v>
      </c>
      <c r="J19" s="14">
        <v>1280</v>
      </c>
      <c r="K19" s="14">
        <v>1822</v>
      </c>
      <c r="L19" s="14">
        <v>1456</v>
      </c>
      <c r="M19" s="14">
        <v>407</v>
      </c>
      <c r="N19" s="14">
        <v>873</v>
      </c>
      <c r="O19" s="14">
        <v>1147</v>
      </c>
      <c r="P19" s="14">
        <v>1392</v>
      </c>
      <c r="Q19" s="14">
        <v>1910</v>
      </c>
      <c r="R19" s="14">
        <v>2438</v>
      </c>
      <c r="S19" s="14">
        <v>2900</v>
      </c>
      <c r="T19" s="6">
        <v>11456</v>
      </c>
      <c r="U19" s="3">
        <v>28975</v>
      </c>
      <c r="V19" s="3">
        <v>26621</v>
      </c>
      <c r="W19" s="3">
        <v>27064</v>
      </c>
      <c r="X19" s="14">
        <v>31889</v>
      </c>
      <c r="Y19" s="9">
        <v>31285</v>
      </c>
      <c r="Z19" s="9">
        <v>35959</v>
      </c>
      <c r="AA19" s="9">
        <v>37508</v>
      </c>
      <c r="AB19" s="9">
        <v>41821</v>
      </c>
      <c r="AC19" s="9">
        <v>36754</v>
      </c>
      <c r="AD19" s="9">
        <v>3658</v>
      </c>
      <c r="AE19" s="9">
        <v>14792</v>
      </c>
      <c r="AF19" s="9">
        <v>15514</v>
      </c>
      <c r="AG19" s="9">
        <v>21143</v>
      </c>
      <c r="AH19" s="9">
        <v>27923</v>
      </c>
      <c r="AI19" s="9">
        <v>33970</v>
      </c>
      <c r="AJ19" s="9">
        <v>40684</v>
      </c>
      <c r="AK19" s="6">
        <v>1978</v>
      </c>
      <c r="AL19" s="3">
        <v>18399</v>
      </c>
      <c r="AM19" s="3">
        <v>17662</v>
      </c>
      <c r="AN19" s="3">
        <v>19282</v>
      </c>
      <c r="AO19" s="14">
        <v>25565</v>
      </c>
      <c r="AP19" s="9">
        <v>23524</v>
      </c>
      <c r="AQ19" s="9">
        <v>29975</v>
      </c>
      <c r="AR19" s="9">
        <v>30770</v>
      </c>
      <c r="AS19" s="9">
        <v>35670</v>
      </c>
      <c r="AT19" s="9">
        <v>28377</v>
      </c>
      <c r="AU19" s="9">
        <v>1281</v>
      </c>
      <c r="AV19" s="14">
        <v>17747</v>
      </c>
      <c r="AW19" s="14">
        <v>19161</v>
      </c>
      <c r="AX19" s="14">
        <v>24843</v>
      </c>
      <c r="AY19" s="14">
        <v>31931</v>
      </c>
      <c r="AZ19" s="14">
        <v>37979</v>
      </c>
      <c r="BA19" s="14">
        <v>45610</v>
      </c>
    </row>
    <row r="20" spans="1:53">
      <c r="A20" s="1" t="s">
        <v>41</v>
      </c>
      <c r="B20" s="2" t="s">
        <v>42</v>
      </c>
      <c r="C20" s="6">
        <v>1815</v>
      </c>
      <c r="D20" s="3">
        <v>1032</v>
      </c>
      <c r="E20" s="3">
        <v>755</v>
      </c>
      <c r="F20" s="3">
        <v>1088</v>
      </c>
      <c r="G20" s="14">
        <v>1257</v>
      </c>
      <c r="H20" s="9">
        <v>1196</v>
      </c>
      <c r="I20" s="14">
        <v>1076</v>
      </c>
      <c r="J20" s="14">
        <v>1539</v>
      </c>
      <c r="K20" s="14">
        <v>1552</v>
      </c>
      <c r="L20" s="14">
        <v>1749</v>
      </c>
      <c r="M20" s="14">
        <v>131</v>
      </c>
      <c r="N20" s="14">
        <v>522</v>
      </c>
      <c r="O20" s="14">
        <v>789</v>
      </c>
      <c r="P20" s="14">
        <v>910</v>
      </c>
      <c r="Q20" s="14">
        <v>1461</v>
      </c>
      <c r="R20" s="14">
        <v>1929</v>
      </c>
      <c r="S20" s="14">
        <v>2889</v>
      </c>
      <c r="T20" s="6">
        <v>12200</v>
      </c>
      <c r="U20" s="3">
        <v>11145</v>
      </c>
      <c r="V20" s="3">
        <v>14412</v>
      </c>
      <c r="W20" s="3">
        <v>17464</v>
      </c>
      <c r="X20" s="14">
        <v>21711</v>
      </c>
      <c r="Y20" s="9">
        <v>18294</v>
      </c>
      <c r="Z20" s="9">
        <v>24169</v>
      </c>
      <c r="AA20" s="9">
        <v>27152</v>
      </c>
      <c r="AB20" s="9">
        <v>30210</v>
      </c>
      <c r="AC20" s="9">
        <v>36908</v>
      </c>
      <c r="AD20" s="9">
        <v>1931</v>
      </c>
      <c r="AE20" s="9">
        <v>13986</v>
      </c>
      <c r="AF20" s="9">
        <v>17679</v>
      </c>
      <c r="AG20" s="9">
        <v>25177</v>
      </c>
      <c r="AH20" s="9">
        <v>27835</v>
      </c>
      <c r="AI20" s="9">
        <v>34709</v>
      </c>
      <c r="AJ20" s="9">
        <v>41992</v>
      </c>
      <c r="AK20" s="6">
        <v>2349</v>
      </c>
      <c r="AL20" s="3">
        <v>3602</v>
      </c>
      <c r="AM20" s="3">
        <v>5692</v>
      </c>
      <c r="AN20" s="3">
        <v>7375</v>
      </c>
      <c r="AO20" s="14">
        <v>10802</v>
      </c>
      <c r="AP20" s="9">
        <v>8311</v>
      </c>
      <c r="AQ20" s="9">
        <v>11706</v>
      </c>
      <c r="AR20" s="9">
        <v>15834</v>
      </c>
      <c r="AS20" s="9">
        <v>16346</v>
      </c>
      <c r="AT20" s="9">
        <v>21439</v>
      </c>
      <c r="AU20" s="9">
        <v>823</v>
      </c>
      <c r="AV20" s="14">
        <v>13146</v>
      </c>
      <c r="AW20" s="14">
        <v>15958</v>
      </c>
      <c r="AX20" s="14">
        <v>21871</v>
      </c>
      <c r="AY20" s="14">
        <v>24143</v>
      </c>
      <c r="AZ20" s="14">
        <v>28425</v>
      </c>
      <c r="BA20" s="14">
        <v>34410</v>
      </c>
    </row>
    <row r="21" spans="1:53">
      <c r="A21" s="1" t="s">
        <v>43</v>
      </c>
      <c r="B21" s="2" t="s">
        <v>44</v>
      </c>
      <c r="C21" s="6">
        <v>78</v>
      </c>
      <c r="D21" s="3">
        <v>41</v>
      </c>
      <c r="E21" s="3">
        <v>118</v>
      </c>
      <c r="F21" s="3">
        <v>140</v>
      </c>
      <c r="G21" s="14">
        <v>229</v>
      </c>
      <c r="H21" s="9">
        <v>230</v>
      </c>
      <c r="I21" s="14">
        <v>157</v>
      </c>
      <c r="J21" s="14">
        <v>280</v>
      </c>
      <c r="K21" s="14">
        <v>385</v>
      </c>
      <c r="L21" s="14">
        <v>384</v>
      </c>
      <c r="M21" s="14">
        <v>29</v>
      </c>
      <c r="N21" s="14">
        <v>115</v>
      </c>
      <c r="O21" s="14">
        <v>204</v>
      </c>
      <c r="P21" s="14">
        <v>209</v>
      </c>
      <c r="Q21" s="14">
        <v>307</v>
      </c>
      <c r="R21" s="14">
        <v>417</v>
      </c>
      <c r="S21" s="14">
        <v>2373</v>
      </c>
      <c r="T21" s="6">
        <v>8632</v>
      </c>
      <c r="U21" s="3">
        <v>8283</v>
      </c>
      <c r="V21" s="3">
        <v>9292</v>
      </c>
      <c r="W21" s="3">
        <v>11701</v>
      </c>
      <c r="X21" s="14">
        <v>13530</v>
      </c>
      <c r="Y21" s="9">
        <v>11672</v>
      </c>
      <c r="Z21" s="9">
        <v>13511</v>
      </c>
      <c r="AA21" s="9">
        <v>17659</v>
      </c>
      <c r="AB21" s="9">
        <v>21547</v>
      </c>
      <c r="AC21" s="9">
        <v>21492</v>
      </c>
      <c r="AD21" s="9">
        <v>1429</v>
      </c>
      <c r="AE21" s="9">
        <v>9160</v>
      </c>
      <c r="AF21" s="9">
        <v>10345</v>
      </c>
      <c r="AG21" s="9">
        <v>13150</v>
      </c>
      <c r="AH21" s="9">
        <v>15801</v>
      </c>
      <c r="AI21" s="9">
        <v>20119</v>
      </c>
      <c r="AJ21" s="9">
        <v>24395</v>
      </c>
      <c r="AK21" s="6">
        <v>2083</v>
      </c>
      <c r="AL21" s="3">
        <v>6940</v>
      </c>
      <c r="AM21" s="3">
        <v>9012</v>
      </c>
      <c r="AN21" s="3">
        <v>10764</v>
      </c>
      <c r="AO21" s="14">
        <v>15110</v>
      </c>
      <c r="AP21" s="9">
        <v>7695</v>
      </c>
      <c r="AQ21" s="9">
        <v>14760</v>
      </c>
      <c r="AR21" s="9">
        <v>18166</v>
      </c>
      <c r="AS21" s="9">
        <v>20010</v>
      </c>
      <c r="AT21" s="9">
        <v>19729</v>
      </c>
      <c r="AU21" s="9">
        <v>215</v>
      </c>
      <c r="AV21" s="14">
        <v>9112</v>
      </c>
      <c r="AW21" s="14">
        <v>10101</v>
      </c>
      <c r="AX21" s="14">
        <v>13898</v>
      </c>
      <c r="AY21" s="14">
        <v>18970</v>
      </c>
      <c r="AZ21" s="14">
        <v>22815</v>
      </c>
      <c r="BA21" s="14">
        <v>28042</v>
      </c>
    </row>
    <row r="22" spans="1:53">
      <c r="A22" s="62" t="s">
        <v>45</v>
      </c>
      <c r="B22" s="63" t="s">
        <v>46</v>
      </c>
      <c r="C22" s="77">
        <v>13852</v>
      </c>
      <c r="D22" s="13">
        <v>7641</v>
      </c>
      <c r="E22" s="13">
        <v>4971</v>
      </c>
      <c r="F22" s="13">
        <v>5287</v>
      </c>
      <c r="G22" s="19">
        <v>7085</v>
      </c>
      <c r="H22" s="9">
        <v>6753</v>
      </c>
      <c r="I22" s="19">
        <v>7647</v>
      </c>
      <c r="J22" s="19">
        <v>8139</v>
      </c>
      <c r="K22" s="19">
        <v>6706</v>
      </c>
      <c r="L22" s="19">
        <v>8771</v>
      </c>
      <c r="M22" s="19">
        <v>2557</v>
      </c>
      <c r="N22" s="19">
        <v>5559</v>
      </c>
      <c r="O22" s="19">
        <v>6527</v>
      </c>
      <c r="P22" s="19">
        <v>8157</v>
      </c>
      <c r="Q22" s="19">
        <v>10227</v>
      </c>
      <c r="R22" s="19">
        <v>13169</v>
      </c>
      <c r="S22" s="19">
        <v>517</v>
      </c>
      <c r="T22" s="77">
        <v>17991</v>
      </c>
      <c r="U22" s="13">
        <v>13289</v>
      </c>
      <c r="V22" s="13">
        <v>10914</v>
      </c>
      <c r="W22" s="13">
        <v>12017</v>
      </c>
      <c r="X22" s="19">
        <v>14358</v>
      </c>
      <c r="Y22" s="9">
        <v>14977</v>
      </c>
      <c r="Z22" s="9">
        <v>18256</v>
      </c>
      <c r="AA22" s="9">
        <v>22274</v>
      </c>
      <c r="AB22" s="9">
        <v>20190</v>
      </c>
      <c r="AC22" s="9">
        <v>28566</v>
      </c>
      <c r="AD22" s="9">
        <v>5828</v>
      </c>
      <c r="AE22" s="9">
        <v>16533</v>
      </c>
      <c r="AF22" s="9">
        <v>18474</v>
      </c>
      <c r="AG22" s="9">
        <v>25493</v>
      </c>
      <c r="AH22" s="9">
        <v>33469</v>
      </c>
      <c r="AI22" s="9">
        <v>42266</v>
      </c>
      <c r="AJ22" s="9">
        <v>47578</v>
      </c>
      <c r="AK22" s="77">
        <v>10268</v>
      </c>
      <c r="AL22" s="13">
        <v>9330</v>
      </c>
      <c r="AM22" s="13">
        <v>9154</v>
      </c>
      <c r="AN22" s="13">
        <v>12414</v>
      </c>
      <c r="AO22" s="19">
        <v>16213</v>
      </c>
      <c r="AP22" s="9">
        <v>16909</v>
      </c>
      <c r="AQ22" s="9">
        <v>20857</v>
      </c>
      <c r="AR22" s="9">
        <v>23627</v>
      </c>
      <c r="AS22" s="9">
        <v>22891</v>
      </c>
      <c r="AT22" s="9">
        <v>31824</v>
      </c>
      <c r="AU22" s="9">
        <v>5916</v>
      </c>
      <c r="AV22" s="14">
        <v>21020</v>
      </c>
      <c r="AW22" s="14">
        <v>24485</v>
      </c>
      <c r="AX22" s="14">
        <v>30059</v>
      </c>
      <c r="AY22" s="14">
        <v>35989</v>
      </c>
      <c r="AZ22" s="14">
        <v>34348</v>
      </c>
      <c r="BA22" s="14">
        <v>41804</v>
      </c>
    </row>
    <row r="23" spans="1:53">
      <c r="A23" s="62" t="s">
        <v>47</v>
      </c>
      <c r="B23" s="63" t="s">
        <v>57</v>
      </c>
      <c r="C23" s="77">
        <v>2812</v>
      </c>
      <c r="D23" s="13">
        <v>1000</v>
      </c>
      <c r="E23" s="13">
        <v>407</v>
      </c>
      <c r="F23" s="13">
        <v>648</v>
      </c>
      <c r="G23" s="19">
        <v>712</v>
      </c>
      <c r="H23" s="9">
        <v>914</v>
      </c>
      <c r="I23" s="19">
        <v>898</v>
      </c>
      <c r="J23" s="19">
        <v>1058</v>
      </c>
      <c r="K23" s="19">
        <v>1240</v>
      </c>
      <c r="L23" s="19">
        <v>1095</v>
      </c>
      <c r="M23" s="19">
        <v>186</v>
      </c>
      <c r="N23" s="19">
        <v>605</v>
      </c>
      <c r="O23" s="19">
        <v>957</v>
      </c>
      <c r="P23" s="19">
        <v>1161</v>
      </c>
      <c r="Q23" s="19">
        <v>1513</v>
      </c>
      <c r="R23" s="19">
        <v>2048</v>
      </c>
      <c r="S23" s="19">
        <v>15113</v>
      </c>
      <c r="T23" s="77">
        <v>19399</v>
      </c>
      <c r="U23" s="13">
        <v>12488</v>
      </c>
      <c r="V23" s="13">
        <v>11236</v>
      </c>
      <c r="W23" s="13">
        <v>12609</v>
      </c>
      <c r="X23" s="19">
        <v>14329</v>
      </c>
      <c r="Y23" s="9">
        <v>16126</v>
      </c>
      <c r="Z23" s="9">
        <v>17903</v>
      </c>
      <c r="AA23" s="9">
        <v>21115</v>
      </c>
      <c r="AB23" s="9">
        <v>23112</v>
      </c>
      <c r="AC23" s="9">
        <v>21216</v>
      </c>
      <c r="AD23" s="9">
        <v>8607</v>
      </c>
      <c r="AE23" s="9">
        <v>20289</v>
      </c>
      <c r="AF23" s="9">
        <v>21683</v>
      </c>
      <c r="AG23" s="9">
        <v>28237</v>
      </c>
      <c r="AH23" s="9">
        <v>31560</v>
      </c>
      <c r="AI23" s="9">
        <v>35176</v>
      </c>
      <c r="AJ23" s="9">
        <v>41639</v>
      </c>
      <c r="AK23" s="77">
        <v>11654</v>
      </c>
      <c r="AL23" s="13">
        <v>8547</v>
      </c>
      <c r="AM23" s="13">
        <v>7335</v>
      </c>
      <c r="AN23" s="13">
        <v>12325</v>
      </c>
      <c r="AO23" s="19">
        <v>17071</v>
      </c>
      <c r="AP23" s="9">
        <v>19850</v>
      </c>
      <c r="AQ23" s="9">
        <v>20021</v>
      </c>
      <c r="AR23" s="9">
        <v>25597</v>
      </c>
      <c r="AS23" s="9">
        <v>29379</v>
      </c>
      <c r="AT23" s="9">
        <v>23351</v>
      </c>
      <c r="AU23" s="9">
        <v>5713</v>
      </c>
      <c r="AV23" s="14">
        <v>25579</v>
      </c>
      <c r="AW23" s="14">
        <v>28932</v>
      </c>
      <c r="AX23" s="14">
        <v>36256</v>
      </c>
      <c r="AY23" s="14">
        <v>38293</v>
      </c>
      <c r="AZ23" s="14">
        <v>32383</v>
      </c>
      <c r="BA23" s="14">
        <v>44891</v>
      </c>
    </row>
    <row r="24" spans="1:53">
      <c r="A24" s="62" t="s">
        <v>48</v>
      </c>
      <c r="B24" s="63" t="s">
        <v>58</v>
      </c>
      <c r="C24" s="77">
        <v>5343</v>
      </c>
      <c r="D24" s="13">
        <v>2526</v>
      </c>
      <c r="E24" s="13">
        <v>2572</v>
      </c>
      <c r="F24" s="13">
        <v>2496</v>
      </c>
      <c r="G24" s="19">
        <v>2617</v>
      </c>
      <c r="H24" s="9">
        <v>2575</v>
      </c>
      <c r="I24" s="19">
        <v>1813</v>
      </c>
      <c r="J24" s="19">
        <v>2390</v>
      </c>
      <c r="K24" s="19">
        <v>2320</v>
      </c>
      <c r="L24" s="19">
        <v>2668</v>
      </c>
      <c r="M24" s="19">
        <v>510</v>
      </c>
      <c r="N24" s="19">
        <v>1757</v>
      </c>
      <c r="O24" s="19">
        <v>1834</v>
      </c>
      <c r="P24" s="19">
        <v>2393</v>
      </c>
      <c r="Q24" s="19">
        <v>2961</v>
      </c>
      <c r="R24" s="19">
        <v>3664</v>
      </c>
      <c r="S24" s="19">
        <v>2359</v>
      </c>
      <c r="T24" s="77">
        <v>22988</v>
      </c>
      <c r="U24" s="13">
        <v>26161</v>
      </c>
      <c r="V24" s="13">
        <v>23960</v>
      </c>
      <c r="W24" s="13">
        <v>20937</v>
      </c>
      <c r="X24" s="19">
        <v>22740</v>
      </c>
      <c r="Y24" s="9">
        <v>22788</v>
      </c>
      <c r="Z24" s="9">
        <v>23159</v>
      </c>
      <c r="AA24" s="9">
        <v>26776</v>
      </c>
      <c r="AB24" s="9">
        <v>24652</v>
      </c>
      <c r="AC24" s="9">
        <v>35737</v>
      </c>
      <c r="AD24" s="9">
        <v>4555</v>
      </c>
      <c r="AE24" s="9">
        <v>20464</v>
      </c>
      <c r="AF24" s="9">
        <v>22794</v>
      </c>
      <c r="AG24" s="9">
        <v>27600</v>
      </c>
      <c r="AH24" s="9">
        <v>32619</v>
      </c>
      <c r="AI24" s="9">
        <v>37088</v>
      </c>
      <c r="AJ24" s="9">
        <v>40583</v>
      </c>
      <c r="AK24" s="77">
        <v>7622</v>
      </c>
      <c r="AL24" s="13">
        <v>9347</v>
      </c>
      <c r="AM24" s="13">
        <v>11418</v>
      </c>
      <c r="AN24" s="13">
        <v>11521</v>
      </c>
      <c r="AO24" s="19">
        <v>14295</v>
      </c>
      <c r="AP24" s="9">
        <v>15859</v>
      </c>
      <c r="AQ24" s="9">
        <v>14213</v>
      </c>
      <c r="AR24" s="9">
        <v>17297</v>
      </c>
      <c r="AS24" s="9">
        <v>11243</v>
      </c>
      <c r="AT24" s="9">
        <v>26915</v>
      </c>
      <c r="AU24" s="9">
        <v>771</v>
      </c>
      <c r="AV24" s="14">
        <v>14716</v>
      </c>
      <c r="AW24" s="14">
        <v>17217</v>
      </c>
      <c r="AX24" s="14">
        <v>19432</v>
      </c>
      <c r="AY24" s="14">
        <v>21967</v>
      </c>
      <c r="AZ24" s="14">
        <v>23830</v>
      </c>
      <c r="BA24" s="14">
        <v>25672</v>
      </c>
    </row>
    <row r="25" spans="1:53">
      <c r="A25" s="62" t="s">
        <v>49</v>
      </c>
      <c r="B25" s="63" t="s">
        <v>155</v>
      </c>
      <c r="C25" s="77">
        <v>2226</v>
      </c>
      <c r="D25" s="13">
        <v>1834</v>
      </c>
      <c r="E25" s="13">
        <v>1211</v>
      </c>
      <c r="F25" s="13">
        <v>840</v>
      </c>
      <c r="G25" s="19">
        <v>1142</v>
      </c>
      <c r="H25" s="9">
        <v>878</v>
      </c>
      <c r="I25" s="19">
        <v>1496</v>
      </c>
      <c r="J25" s="19">
        <v>1839</v>
      </c>
      <c r="K25" s="19">
        <v>1849</v>
      </c>
      <c r="L25" s="19">
        <v>2780</v>
      </c>
      <c r="M25" s="19">
        <v>1082</v>
      </c>
      <c r="N25" s="19">
        <v>2045</v>
      </c>
      <c r="O25" s="19">
        <v>2571</v>
      </c>
      <c r="P25" s="19">
        <v>2740</v>
      </c>
      <c r="Q25" s="19">
        <v>3544</v>
      </c>
      <c r="R25" s="19">
        <v>4460</v>
      </c>
      <c r="S25" s="19">
        <v>5144</v>
      </c>
      <c r="T25" s="77">
        <v>11618</v>
      </c>
      <c r="U25" s="13">
        <v>15834</v>
      </c>
      <c r="V25" s="13">
        <v>15932</v>
      </c>
      <c r="W25" s="13">
        <v>14851</v>
      </c>
      <c r="X25" s="19">
        <v>15886</v>
      </c>
      <c r="Y25" s="9">
        <v>17320</v>
      </c>
      <c r="Z25" s="9">
        <v>22584</v>
      </c>
      <c r="AA25" s="19">
        <v>26994</v>
      </c>
      <c r="AB25" s="19">
        <v>29870</v>
      </c>
      <c r="AC25" s="19">
        <v>36297</v>
      </c>
      <c r="AD25" s="19">
        <v>16080</v>
      </c>
      <c r="AE25" s="19">
        <v>25209</v>
      </c>
      <c r="AF25" s="19">
        <v>32037</v>
      </c>
      <c r="AG25" s="19">
        <v>34788</v>
      </c>
      <c r="AH25" s="19">
        <v>41524</v>
      </c>
      <c r="AI25" s="19">
        <v>44476</v>
      </c>
      <c r="AJ25" s="19">
        <v>47952</v>
      </c>
      <c r="AK25" s="77">
        <v>5020</v>
      </c>
      <c r="AL25" s="13">
        <v>8511</v>
      </c>
      <c r="AM25" s="13">
        <v>9550</v>
      </c>
      <c r="AN25" s="13">
        <v>9148</v>
      </c>
      <c r="AO25" s="19">
        <v>13166</v>
      </c>
      <c r="AP25" s="9">
        <v>13882</v>
      </c>
      <c r="AQ25" s="9">
        <v>18580</v>
      </c>
      <c r="AR25" s="19">
        <v>23312</v>
      </c>
      <c r="AS25" s="19">
        <v>22666</v>
      </c>
      <c r="AT25" s="19">
        <v>30244</v>
      </c>
      <c r="AU25" s="19">
        <v>6390</v>
      </c>
      <c r="AV25" s="14">
        <v>19507</v>
      </c>
      <c r="AW25" s="14">
        <v>26336</v>
      </c>
      <c r="AX25" s="14">
        <v>26055</v>
      </c>
      <c r="AY25" s="14">
        <v>29706</v>
      </c>
      <c r="AZ25" s="14">
        <v>32243</v>
      </c>
      <c r="BA25" s="14">
        <v>34672</v>
      </c>
    </row>
    <row r="26" spans="1:53" ht="13.5" thickBot="1">
      <c r="A26" s="21" t="s">
        <v>50</v>
      </c>
      <c r="B26" s="22" t="s">
        <v>51</v>
      </c>
      <c r="C26" s="23">
        <v>523</v>
      </c>
      <c r="D26" s="24">
        <v>155</v>
      </c>
      <c r="E26" s="24">
        <v>649</v>
      </c>
      <c r="F26" s="24">
        <v>364</v>
      </c>
      <c r="G26" s="25">
        <v>398</v>
      </c>
      <c r="H26" s="11">
        <v>195</v>
      </c>
      <c r="I26" s="25">
        <v>465</v>
      </c>
      <c r="J26" s="25">
        <v>569</v>
      </c>
      <c r="K26" s="25">
        <v>748</v>
      </c>
      <c r="L26" s="25">
        <v>746</v>
      </c>
      <c r="M26" s="25">
        <v>206</v>
      </c>
      <c r="N26" s="25">
        <v>656</v>
      </c>
      <c r="O26" s="25">
        <v>1170</v>
      </c>
      <c r="P26" s="25">
        <v>1540</v>
      </c>
      <c r="Q26" s="25">
        <v>2152</v>
      </c>
      <c r="R26" s="25">
        <v>2620</v>
      </c>
      <c r="S26" s="25">
        <v>4408</v>
      </c>
      <c r="T26" s="23">
        <v>4788</v>
      </c>
      <c r="U26" s="24">
        <v>3237</v>
      </c>
      <c r="V26" s="24">
        <v>6028</v>
      </c>
      <c r="W26" s="24">
        <v>6284</v>
      </c>
      <c r="X26" s="25">
        <v>7376</v>
      </c>
      <c r="Y26" s="11">
        <v>4882</v>
      </c>
      <c r="Z26" s="11">
        <v>11423</v>
      </c>
      <c r="AA26" s="25">
        <v>12579</v>
      </c>
      <c r="AB26" s="25">
        <v>19806</v>
      </c>
      <c r="AC26" s="25">
        <v>22205</v>
      </c>
      <c r="AD26" s="25">
        <v>2171</v>
      </c>
      <c r="AE26" s="25">
        <v>13475</v>
      </c>
      <c r="AF26" s="25">
        <v>18871</v>
      </c>
      <c r="AG26" s="25">
        <v>25542</v>
      </c>
      <c r="AH26" s="25">
        <v>29545</v>
      </c>
      <c r="AI26" s="25">
        <v>38307</v>
      </c>
      <c r="AJ26" s="25">
        <v>40872</v>
      </c>
      <c r="AK26" s="23">
        <v>1459</v>
      </c>
      <c r="AL26" s="24">
        <v>1806</v>
      </c>
      <c r="AM26" s="24">
        <v>3463</v>
      </c>
      <c r="AN26" s="24">
        <v>4872</v>
      </c>
      <c r="AO26" s="25">
        <v>6000</v>
      </c>
      <c r="AP26" s="11">
        <v>3184</v>
      </c>
      <c r="AQ26" s="11">
        <v>8003</v>
      </c>
      <c r="AR26" s="25">
        <v>11426</v>
      </c>
      <c r="AS26" s="25">
        <v>15123</v>
      </c>
      <c r="AT26" s="25">
        <v>16927</v>
      </c>
      <c r="AU26" s="25">
        <v>1498</v>
      </c>
      <c r="AV26" s="25">
        <v>13825</v>
      </c>
      <c r="AW26" s="25">
        <v>18726</v>
      </c>
      <c r="AX26" s="25">
        <v>24963</v>
      </c>
      <c r="AY26" s="25">
        <v>28480</v>
      </c>
      <c r="AZ26" s="25">
        <v>36537</v>
      </c>
      <c r="BA26" s="25">
        <v>37819</v>
      </c>
    </row>
  </sheetData>
  <mergeCells count="5">
    <mergeCell ref="A5:A6"/>
    <mergeCell ref="B5:B6"/>
    <mergeCell ref="C5:S5"/>
    <mergeCell ref="T5:AJ5"/>
    <mergeCell ref="AK5:BA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AB28"/>
  <sheetViews>
    <sheetView topLeftCell="D1" workbookViewId="0">
      <selection activeCell="AA4" sqref="AA4"/>
    </sheetView>
  </sheetViews>
  <sheetFormatPr defaultRowHeight="12.75"/>
  <cols>
    <col min="1" max="16384" width="9.140625" style="14"/>
  </cols>
  <sheetData>
    <row r="1" spans="1:28">
      <c r="A1" s="85" t="s">
        <v>153</v>
      </c>
    </row>
    <row r="2" spans="1:28">
      <c r="A2" s="14" t="s">
        <v>152</v>
      </c>
    </row>
    <row r="3" spans="1:28">
      <c r="A3" s="86" t="s">
        <v>132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28" ht="15.75" customHeight="1" thickBot="1">
      <c r="A4" s="130" t="s">
        <v>133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</row>
    <row r="5" spans="1:28" ht="13.5" thickBot="1">
      <c r="A5" s="31" t="s">
        <v>15</v>
      </c>
      <c r="B5" s="60" t="s">
        <v>16</v>
      </c>
      <c r="C5" s="50">
        <v>1991</v>
      </c>
      <c r="D5" s="50">
        <v>1992</v>
      </c>
      <c r="E5" s="50">
        <v>1993</v>
      </c>
      <c r="F5" s="50">
        <v>1994</v>
      </c>
      <c r="G5" s="50">
        <v>1995</v>
      </c>
      <c r="H5" s="50">
        <v>1996</v>
      </c>
      <c r="I5" s="50">
        <v>1997</v>
      </c>
      <c r="J5" s="50">
        <v>1998</v>
      </c>
      <c r="K5" s="50">
        <v>1999</v>
      </c>
      <c r="L5" s="50">
        <v>2000</v>
      </c>
      <c r="M5" s="50">
        <v>2001</v>
      </c>
      <c r="N5" s="50">
        <v>2002</v>
      </c>
      <c r="O5" s="50">
        <v>2003</v>
      </c>
      <c r="P5" s="42">
        <v>2004</v>
      </c>
      <c r="Q5" s="40">
        <v>2005</v>
      </c>
      <c r="R5" s="40">
        <v>2006</v>
      </c>
      <c r="S5" s="40">
        <v>2007</v>
      </c>
      <c r="T5" s="40">
        <v>2008</v>
      </c>
      <c r="U5" s="40">
        <v>2009</v>
      </c>
      <c r="V5" s="40">
        <v>2010</v>
      </c>
      <c r="W5" s="40">
        <v>2011</v>
      </c>
      <c r="X5" s="40">
        <v>2012</v>
      </c>
      <c r="Y5" s="40">
        <v>2013</v>
      </c>
      <c r="Z5" s="40">
        <v>2014</v>
      </c>
      <c r="AA5" s="40">
        <v>2015</v>
      </c>
      <c r="AB5" s="40">
        <v>2016</v>
      </c>
    </row>
    <row r="6" spans="1:28">
      <c r="A6" s="1" t="s">
        <v>18</v>
      </c>
      <c r="B6" s="2" t="s">
        <v>8</v>
      </c>
      <c r="C6" s="3">
        <v>10868</v>
      </c>
      <c r="D6" s="3">
        <v>16189</v>
      </c>
      <c r="E6" s="3">
        <v>16929</v>
      </c>
      <c r="F6" s="3">
        <v>19718</v>
      </c>
      <c r="G6" s="3">
        <v>17197</v>
      </c>
      <c r="H6" s="3">
        <v>17687</v>
      </c>
      <c r="I6" s="3">
        <v>19822</v>
      </c>
      <c r="J6" s="3">
        <v>18723</v>
      </c>
      <c r="K6" s="3">
        <v>19792</v>
      </c>
      <c r="L6" s="3">
        <v>19675</v>
      </c>
      <c r="M6" s="3">
        <v>18721</v>
      </c>
      <c r="N6" s="3">
        <v>17814</v>
      </c>
      <c r="O6" s="3">
        <v>17416</v>
      </c>
      <c r="P6" s="26">
        <v>17055</v>
      </c>
      <c r="Q6" s="26">
        <v>17088</v>
      </c>
      <c r="R6" s="26">
        <v>16643</v>
      </c>
      <c r="S6" s="26">
        <v>16575</v>
      </c>
      <c r="T6" s="26">
        <v>17015</v>
      </c>
      <c r="U6" s="26">
        <v>16855</v>
      </c>
      <c r="V6" s="26">
        <f>+SUM(V8:V26)</f>
        <v>15536</v>
      </c>
      <c r="W6" s="26">
        <f t="shared" ref="W6:Y6" si="0">+SUM(W8:W26)</f>
        <v>14775</v>
      </c>
      <c r="X6" s="26">
        <f t="shared" si="0"/>
        <v>13603</v>
      </c>
      <c r="Y6" s="26">
        <f t="shared" si="0"/>
        <v>13570</v>
      </c>
      <c r="Z6" s="26">
        <f t="shared" ref="Z6:AA6" si="1">+SUM(Z8:Z26)</f>
        <v>14115</v>
      </c>
      <c r="AA6" s="26">
        <f t="shared" si="1"/>
        <v>14658</v>
      </c>
      <c r="AB6" s="26">
        <v>15407</v>
      </c>
    </row>
    <row r="7" spans="1:28">
      <c r="A7" s="1"/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1"/>
      <c r="R7" s="1"/>
      <c r="S7" s="1"/>
      <c r="T7" s="1"/>
      <c r="U7" s="1"/>
      <c r="V7" s="1"/>
    </row>
    <row r="8" spans="1:28">
      <c r="A8" s="1" t="s">
        <v>19</v>
      </c>
      <c r="B8" s="2" t="s">
        <v>23</v>
      </c>
      <c r="C8" s="3">
        <v>907</v>
      </c>
      <c r="D8" s="3">
        <v>1040</v>
      </c>
      <c r="E8" s="3">
        <v>1134</v>
      </c>
      <c r="F8" s="3">
        <v>1197</v>
      </c>
      <c r="G8" s="3">
        <v>1161</v>
      </c>
      <c r="H8" s="3">
        <v>1160</v>
      </c>
      <c r="I8" s="3">
        <v>1225</v>
      </c>
      <c r="J8" s="3">
        <v>1222</v>
      </c>
      <c r="K8" s="3">
        <v>1251</v>
      </c>
      <c r="L8" s="3">
        <v>1275</v>
      </c>
      <c r="M8" s="3">
        <v>1209</v>
      </c>
      <c r="N8" s="3">
        <v>1156</v>
      </c>
      <c r="O8" s="3">
        <v>1081</v>
      </c>
      <c r="P8" s="3">
        <v>1103</v>
      </c>
      <c r="Q8" s="3">
        <v>1045</v>
      </c>
      <c r="R8" s="3">
        <v>1037</v>
      </c>
      <c r="S8" s="3">
        <v>955</v>
      </c>
      <c r="T8" s="3">
        <v>1033</v>
      </c>
      <c r="U8" s="3">
        <v>857</v>
      </c>
      <c r="V8" s="3">
        <v>953</v>
      </c>
      <c r="W8" s="14">
        <v>890</v>
      </c>
      <c r="X8" s="14">
        <v>865</v>
      </c>
      <c r="Y8" s="14">
        <v>763</v>
      </c>
      <c r="Z8" s="14">
        <v>790</v>
      </c>
      <c r="AA8" s="14">
        <v>826</v>
      </c>
      <c r="AB8" s="14">
        <v>858</v>
      </c>
    </row>
    <row r="9" spans="1:28">
      <c r="A9" s="1" t="s">
        <v>20</v>
      </c>
      <c r="B9" s="2" t="s">
        <v>21</v>
      </c>
      <c r="C9" s="3">
        <v>583</v>
      </c>
      <c r="D9" s="3">
        <v>864</v>
      </c>
      <c r="E9" s="3">
        <v>887</v>
      </c>
      <c r="F9" s="3">
        <v>888</v>
      </c>
      <c r="G9" s="3">
        <v>805</v>
      </c>
      <c r="H9" s="3">
        <v>799</v>
      </c>
      <c r="I9" s="3">
        <v>859</v>
      </c>
      <c r="J9" s="3">
        <v>888</v>
      </c>
      <c r="K9" s="3">
        <v>873</v>
      </c>
      <c r="L9" s="3">
        <v>851</v>
      </c>
      <c r="M9" s="3">
        <v>814</v>
      </c>
      <c r="N9" s="3">
        <v>769</v>
      </c>
      <c r="O9" s="3">
        <v>720</v>
      </c>
      <c r="P9" s="3">
        <v>656</v>
      </c>
      <c r="Q9" s="3">
        <v>624</v>
      </c>
      <c r="R9" s="3">
        <v>662</v>
      </c>
      <c r="S9" s="3">
        <v>644</v>
      </c>
      <c r="T9" s="3">
        <v>644</v>
      </c>
      <c r="U9" s="3">
        <v>646</v>
      </c>
      <c r="V9" s="3">
        <v>697</v>
      </c>
      <c r="W9" s="14">
        <v>596</v>
      </c>
      <c r="X9" s="14">
        <v>605</v>
      </c>
      <c r="Y9" s="14">
        <v>581</v>
      </c>
      <c r="Z9" s="14">
        <v>597</v>
      </c>
      <c r="AA9" s="14">
        <v>594</v>
      </c>
      <c r="AB9" s="14">
        <v>614</v>
      </c>
    </row>
    <row r="10" spans="1:28">
      <c r="A10" s="1" t="s">
        <v>22</v>
      </c>
      <c r="B10" s="2" t="s">
        <v>23</v>
      </c>
      <c r="C10" s="3">
        <v>325</v>
      </c>
      <c r="D10" s="3">
        <v>947</v>
      </c>
      <c r="E10" s="3">
        <v>1346</v>
      </c>
      <c r="F10" s="3">
        <v>1391</v>
      </c>
      <c r="G10" s="3">
        <v>1078</v>
      </c>
      <c r="H10" s="3">
        <v>1154</v>
      </c>
      <c r="I10" s="3">
        <v>1344</v>
      </c>
      <c r="J10" s="3">
        <v>1127</v>
      </c>
      <c r="K10" s="3">
        <v>1461</v>
      </c>
      <c r="L10" s="3">
        <v>1585</v>
      </c>
      <c r="M10" s="3">
        <v>1320</v>
      </c>
      <c r="N10" s="3">
        <v>1250</v>
      </c>
      <c r="O10" s="3">
        <v>1075</v>
      </c>
      <c r="P10" s="3">
        <v>1077</v>
      </c>
      <c r="Q10" s="3">
        <v>1341</v>
      </c>
      <c r="R10" s="3">
        <v>1049</v>
      </c>
      <c r="S10" s="3">
        <v>1061</v>
      </c>
      <c r="T10" s="3">
        <v>1227</v>
      </c>
      <c r="U10" s="3">
        <v>1465</v>
      </c>
      <c r="V10" s="3">
        <v>972</v>
      </c>
      <c r="W10" s="14">
        <v>1156</v>
      </c>
      <c r="X10" s="14">
        <v>647</v>
      </c>
      <c r="Y10" s="14">
        <v>758</v>
      </c>
      <c r="Z10" s="14">
        <v>806</v>
      </c>
      <c r="AA10" s="14">
        <v>929</v>
      </c>
      <c r="AB10" s="14">
        <v>1026</v>
      </c>
    </row>
    <row r="11" spans="1:28">
      <c r="A11" s="1" t="s">
        <v>24</v>
      </c>
      <c r="B11" s="2" t="s">
        <v>25</v>
      </c>
      <c r="C11" s="3">
        <v>608</v>
      </c>
      <c r="D11" s="3">
        <v>412</v>
      </c>
      <c r="E11" s="3">
        <v>442</v>
      </c>
      <c r="F11" s="3">
        <v>475</v>
      </c>
      <c r="G11" s="3">
        <v>472</v>
      </c>
      <c r="H11" s="3">
        <v>520</v>
      </c>
      <c r="I11" s="3">
        <v>520</v>
      </c>
      <c r="J11" s="3">
        <v>537</v>
      </c>
      <c r="K11" s="3">
        <v>549</v>
      </c>
      <c r="L11" s="3">
        <v>551</v>
      </c>
      <c r="M11" s="3">
        <v>569</v>
      </c>
      <c r="N11" s="3">
        <v>520</v>
      </c>
      <c r="O11" s="3">
        <v>473</v>
      </c>
      <c r="P11" s="3">
        <v>492</v>
      </c>
      <c r="Q11" s="3">
        <v>484</v>
      </c>
      <c r="R11" s="3">
        <v>480</v>
      </c>
      <c r="S11" s="3">
        <v>483</v>
      </c>
      <c r="T11" s="3">
        <v>520</v>
      </c>
      <c r="U11" s="3">
        <v>514</v>
      </c>
      <c r="V11" s="3">
        <v>541</v>
      </c>
      <c r="W11" s="14">
        <v>517</v>
      </c>
      <c r="X11" s="14">
        <v>479</v>
      </c>
      <c r="Y11" s="14">
        <v>464</v>
      </c>
      <c r="Z11" s="14">
        <v>462</v>
      </c>
      <c r="AA11" s="14">
        <v>455</v>
      </c>
      <c r="AB11" s="14">
        <v>489</v>
      </c>
    </row>
    <row r="12" spans="1:28">
      <c r="A12" s="1" t="s">
        <v>26</v>
      </c>
      <c r="B12" s="2" t="s">
        <v>27</v>
      </c>
      <c r="C12" s="3">
        <v>304</v>
      </c>
      <c r="D12" s="3">
        <v>847</v>
      </c>
      <c r="E12" s="3">
        <v>852</v>
      </c>
      <c r="F12" s="3">
        <v>892</v>
      </c>
      <c r="G12" s="3">
        <v>978</v>
      </c>
      <c r="H12" s="3">
        <v>974</v>
      </c>
      <c r="I12" s="3">
        <v>1057</v>
      </c>
      <c r="J12" s="3">
        <v>1089</v>
      </c>
      <c r="K12" s="3">
        <v>1094</v>
      </c>
      <c r="L12" s="3">
        <v>1073</v>
      </c>
      <c r="M12" s="3">
        <v>1028</v>
      </c>
      <c r="N12" s="3">
        <v>1025</v>
      </c>
      <c r="O12" s="3">
        <v>1013</v>
      </c>
      <c r="P12" s="3">
        <v>1020</v>
      </c>
      <c r="Q12" s="3">
        <v>1015</v>
      </c>
      <c r="R12" s="3">
        <v>1038</v>
      </c>
      <c r="S12" s="3">
        <v>1058</v>
      </c>
      <c r="T12" s="3">
        <v>1070</v>
      </c>
      <c r="U12" s="3">
        <v>1024</v>
      </c>
      <c r="V12" s="3">
        <v>845</v>
      </c>
      <c r="W12" s="14">
        <v>777</v>
      </c>
      <c r="X12" s="14">
        <v>726</v>
      </c>
      <c r="Y12" s="14">
        <v>738</v>
      </c>
      <c r="Z12" s="14">
        <v>816</v>
      </c>
      <c r="AA12" s="14">
        <v>801</v>
      </c>
      <c r="AB12" s="14">
        <v>815</v>
      </c>
    </row>
    <row r="13" spans="1:28">
      <c r="A13" s="1" t="s">
        <v>28</v>
      </c>
      <c r="B13" s="2" t="s">
        <v>29</v>
      </c>
      <c r="C13" s="3">
        <v>455</v>
      </c>
      <c r="D13" s="3">
        <v>358</v>
      </c>
      <c r="E13" s="3">
        <v>374</v>
      </c>
      <c r="F13" s="3">
        <v>568</v>
      </c>
      <c r="G13" s="3">
        <v>430</v>
      </c>
      <c r="H13" s="3">
        <v>454</v>
      </c>
      <c r="I13" s="3">
        <v>460</v>
      </c>
      <c r="J13" s="3">
        <v>487</v>
      </c>
      <c r="K13" s="3">
        <v>494</v>
      </c>
      <c r="L13" s="3">
        <v>493</v>
      </c>
      <c r="M13" s="3">
        <v>494</v>
      </c>
      <c r="N13" s="3">
        <v>450</v>
      </c>
      <c r="O13" s="3">
        <v>441</v>
      </c>
      <c r="P13" s="3">
        <v>428</v>
      </c>
      <c r="Q13" s="3">
        <v>435</v>
      </c>
      <c r="R13" s="3">
        <v>447</v>
      </c>
      <c r="S13" s="3">
        <v>437</v>
      </c>
      <c r="T13" s="3">
        <v>447</v>
      </c>
      <c r="U13" s="3">
        <v>455</v>
      </c>
      <c r="V13" s="3">
        <v>380</v>
      </c>
      <c r="W13" s="14">
        <v>365</v>
      </c>
      <c r="X13" s="14">
        <v>356</v>
      </c>
      <c r="Y13" s="14">
        <v>349</v>
      </c>
      <c r="Z13" s="14">
        <v>362</v>
      </c>
      <c r="AA13" s="14">
        <v>383</v>
      </c>
      <c r="AB13" s="14">
        <v>396</v>
      </c>
    </row>
    <row r="14" spans="1:28">
      <c r="A14" s="1" t="s">
        <v>30</v>
      </c>
      <c r="B14" s="2" t="s">
        <v>31</v>
      </c>
      <c r="C14" s="3">
        <v>654</v>
      </c>
      <c r="D14" s="3">
        <v>685</v>
      </c>
      <c r="E14" s="3">
        <v>678</v>
      </c>
      <c r="F14" s="3">
        <v>767</v>
      </c>
      <c r="G14" s="3">
        <v>700</v>
      </c>
      <c r="H14" s="3">
        <v>746</v>
      </c>
      <c r="I14" s="3">
        <v>793</v>
      </c>
      <c r="J14" s="3">
        <v>814</v>
      </c>
      <c r="K14" s="3">
        <v>737</v>
      </c>
      <c r="L14" s="3">
        <v>728</v>
      </c>
      <c r="M14" s="3">
        <v>726</v>
      </c>
      <c r="N14" s="3">
        <v>713</v>
      </c>
      <c r="O14" s="3">
        <v>789</v>
      </c>
      <c r="P14" s="3">
        <v>775</v>
      </c>
      <c r="Q14" s="3">
        <v>517</v>
      </c>
      <c r="R14" s="3">
        <v>785</v>
      </c>
      <c r="S14" s="3">
        <v>801</v>
      </c>
      <c r="T14" s="3">
        <v>722</v>
      </c>
      <c r="U14" s="3">
        <v>804</v>
      </c>
      <c r="V14" s="3">
        <v>804</v>
      </c>
      <c r="W14" s="14">
        <v>652</v>
      </c>
      <c r="X14" s="14">
        <v>637</v>
      </c>
      <c r="Y14" s="14">
        <v>546</v>
      </c>
      <c r="Z14" s="14">
        <v>598</v>
      </c>
      <c r="AA14" s="14">
        <v>676</v>
      </c>
      <c r="AB14" s="14">
        <v>682</v>
      </c>
    </row>
    <row r="15" spans="1:28">
      <c r="A15" s="1" t="s">
        <v>32</v>
      </c>
      <c r="B15" s="2" t="s">
        <v>154</v>
      </c>
      <c r="C15" s="3">
        <v>839</v>
      </c>
      <c r="D15" s="3">
        <v>772</v>
      </c>
      <c r="E15" s="3">
        <v>909</v>
      </c>
      <c r="F15" s="3">
        <v>873</v>
      </c>
      <c r="G15" s="3">
        <v>826</v>
      </c>
      <c r="H15" s="3">
        <v>820</v>
      </c>
      <c r="I15" s="3">
        <v>938</v>
      </c>
      <c r="J15" s="3">
        <v>890</v>
      </c>
      <c r="K15" s="3">
        <v>872</v>
      </c>
      <c r="L15" s="3">
        <v>842</v>
      </c>
      <c r="M15" s="3">
        <v>779</v>
      </c>
      <c r="N15" s="3">
        <v>751</v>
      </c>
      <c r="O15" s="3">
        <v>762</v>
      </c>
      <c r="P15" s="3">
        <v>705</v>
      </c>
      <c r="Q15" s="3">
        <v>697</v>
      </c>
      <c r="R15" s="3">
        <v>667</v>
      </c>
      <c r="S15" s="3">
        <v>663</v>
      </c>
      <c r="T15" s="3">
        <v>659</v>
      </c>
      <c r="U15" s="3">
        <v>767</v>
      </c>
      <c r="V15" s="3">
        <v>663</v>
      </c>
      <c r="W15" s="14">
        <v>667</v>
      </c>
      <c r="X15" s="14">
        <v>564</v>
      </c>
      <c r="Y15" s="14">
        <v>558</v>
      </c>
      <c r="Z15" s="14">
        <v>550</v>
      </c>
      <c r="AA15" s="14">
        <v>554</v>
      </c>
      <c r="AB15" s="14">
        <v>576</v>
      </c>
    </row>
    <row r="16" spans="1:28">
      <c r="A16" s="1" t="s">
        <v>33</v>
      </c>
      <c r="B16" s="2" t="s">
        <v>34</v>
      </c>
      <c r="C16" s="3">
        <v>703</v>
      </c>
      <c r="D16" s="3">
        <v>1160</v>
      </c>
      <c r="E16" s="3">
        <v>1106</v>
      </c>
      <c r="F16" s="3">
        <v>1393</v>
      </c>
      <c r="G16" s="3">
        <v>1328</v>
      </c>
      <c r="H16" s="3">
        <v>1316</v>
      </c>
      <c r="I16" s="3">
        <v>1524</v>
      </c>
      <c r="J16" s="3">
        <v>1386</v>
      </c>
      <c r="K16" s="3">
        <v>1495</v>
      </c>
      <c r="L16" s="3">
        <v>1468</v>
      </c>
      <c r="M16" s="3">
        <v>1419</v>
      </c>
      <c r="N16" s="3">
        <v>1307</v>
      </c>
      <c r="O16" s="3">
        <v>1126</v>
      </c>
      <c r="P16" s="3">
        <v>1400</v>
      </c>
      <c r="Q16" s="3">
        <v>1242</v>
      </c>
      <c r="R16" s="3">
        <v>1018</v>
      </c>
      <c r="S16" s="3">
        <v>1105</v>
      </c>
      <c r="T16" s="3">
        <v>1127</v>
      </c>
      <c r="U16" s="3">
        <v>1063</v>
      </c>
      <c r="V16" s="3">
        <v>1098</v>
      </c>
      <c r="W16" s="14">
        <v>961</v>
      </c>
      <c r="X16" s="14">
        <v>889</v>
      </c>
      <c r="Y16" s="14">
        <v>906</v>
      </c>
      <c r="Z16" s="14">
        <v>870</v>
      </c>
      <c r="AA16" s="14">
        <v>879</v>
      </c>
      <c r="AB16" s="14">
        <v>952</v>
      </c>
    </row>
    <row r="17" spans="1:28">
      <c r="A17" s="1" t="s">
        <v>35</v>
      </c>
      <c r="B17" s="2" t="s">
        <v>36</v>
      </c>
      <c r="C17" s="3">
        <v>382</v>
      </c>
      <c r="D17" s="3">
        <v>830</v>
      </c>
      <c r="E17" s="3">
        <v>901</v>
      </c>
      <c r="F17" s="3">
        <v>988</v>
      </c>
      <c r="G17" s="3">
        <v>980</v>
      </c>
      <c r="H17" s="3">
        <v>1042</v>
      </c>
      <c r="I17" s="3">
        <v>1110</v>
      </c>
      <c r="J17" s="3">
        <v>1172</v>
      </c>
      <c r="K17" s="3">
        <v>1171</v>
      </c>
      <c r="L17" s="3">
        <v>1206</v>
      </c>
      <c r="M17" s="3">
        <v>1242</v>
      </c>
      <c r="N17" s="3">
        <v>1222</v>
      </c>
      <c r="O17" s="3">
        <v>1212</v>
      </c>
      <c r="P17" s="3">
        <v>1208</v>
      </c>
      <c r="Q17" s="3">
        <v>1182</v>
      </c>
      <c r="R17" s="3">
        <v>1087</v>
      </c>
      <c r="S17" s="3">
        <v>1119</v>
      </c>
      <c r="T17" s="3">
        <v>1058</v>
      </c>
      <c r="U17" s="3">
        <v>1088</v>
      </c>
      <c r="V17" s="3">
        <v>1047</v>
      </c>
      <c r="W17" s="14">
        <v>1031</v>
      </c>
      <c r="X17" s="14">
        <v>1043</v>
      </c>
      <c r="Y17" s="14">
        <v>1041</v>
      </c>
      <c r="Z17" s="14">
        <v>1063</v>
      </c>
      <c r="AA17" s="14">
        <v>1072</v>
      </c>
      <c r="AB17" s="14">
        <v>1102</v>
      </c>
    </row>
    <row r="18" spans="1:28">
      <c r="A18" s="1" t="s">
        <v>37</v>
      </c>
      <c r="B18" s="2" t="s">
        <v>38</v>
      </c>
      <c r="C18" s="3">
        <v>520</v>
      </c>
      <c r="D18" s="3">
        <v>513</v>
      </c>
      <c r="E18" s="3">
        <v>563</v>
      </c>
      <c r="F18" s="3">
        <v>555</v>
      </c>
      <c r="G18" s="3">
        <v>673</v>
      </c>
      <c r="H18" s="3">
        <v>661</v>
      </c>
      <c r="I18" s="3">
        <v>956</v>
      </c>
      <c r="J18" s="3">
        <v>804</v>
      </c>
      <c r="K18" s="3">
        <v>820</v>
      </c>
      <c r="L18" s="3">
        <v>872</v>
      </c>
      <c r="M18" s="3">
        <v>777</v>
      </c>
      <c r="N18" s="3">
        <v>658</v>
      </c>
      <c r="O18" s="3">
        <v>704</v>
      </c>
      <c r="P18" s="3">
        <v>684</v>
      </c>
      <c r="Q18" s="3">
        <v>726</v>
      </c>
      <c r="R18" s="3">
        <v>676</v>
      </c>
      <c r="S18" s="3">
        <v>723</v>
      </c>
      <c r="T18" s="3">
        <v>695</v>
      </c>
      <c r="U18" s="3">
        <v>632</v>
      </c>
      <c r="V18" s="3">
        <v>664</v>
      </c>
      <c r="W18" s="14">
        <v>641</v>
      </c>
      <c r="X18" s="14">
        <v>586</v>
      </c>
      <c r="Y18" s="14">
        <v>566</v>
      </c>
      <c r="Z18" s="14">
        <v>553</v>
      </c>
      <c r="AA18" s="14">
        <v>605</v>
      </c>
      <c r="AB18" s="14">
        <v>602</v>
      </c>
    </row>
    <row r="19" spans="1:28">
      <c r="A19" s="1" t="s">
        <v>39</v>
      </c>
      <c r="B19" s="2" t="s">
        <v>40</v>
      </c>
      <c r="C19" s="3">
        <v>785</v>
      </c>
      <c r="D19" s="3">
        <v>811</v>
      </c>
      <c r="E19" s="3">
        <v>856</v>
      </c>
      <c r="F19" s="3">
        <v>867</v>
      </c>
      <c r="G19" s="3">
        <v>909</v>
      </c>
      <c r="H19" s="3">
        <v>918</v>
      </c>
      <c r="I19" s="3">
        <v>1008</v>
      </c>
      <c r="J19" s="3">
        <v>1025</v>
      </c>
      <c r="K19" s="3">
        <v>1024</v>
      </c>
      <c r="L19" s="3">
        <v>947</v>
      </c>
      <c r="M19" s="3">
        <v>940</v>
      </c>
      <c r="N19" s="3">
        <v>902</v>
      </c>
      <c r="O19" s="3">
        <v>908</v>
      </c>
      <c r="P19" s="3">
        <v>909</v>
      </c>
      <c r="Q19" s="3">
        <v>874</v>
      </c>
      <c r="R19" s="3">
        <v>893</v>
      </c>
      <c r="S19" s="3">
        <v>925</v>
      </c>
      <c r="T19" s="3">
        <v>841</v>
      </c>
      <c r="U19" s="3">
        <v>857</v>
      </c>
      <c r="V19" s="3">
        <v>764</v>
      </c>
      <c r="W19" s="14">
        <v>670</v>
      </c>
      <c r="X19" s="14">
        <v>649</v>
      </c>
      <c r="Y19" s="14">
        <v>692</v>
      </c>
      <c r="Z19" s="14">
        <v>679</v>
      </c>
      <c r="AA19" s="14">
        <v>720</v>
      </c>
      <c r="AB19" s="14">
        <v>732</v>
      </c>
    </row>
    <row r="20" spans="1:28">
      <c r="A20" s="1" t="s">
        <v>41</v>
      </c>
      <c r="B20" s="2" t="s">
        <v>42</v>
      </c>
      <c r="C20" s="3">
        <v>487</v>
      </c>
      <c r="D20" s="3">
        <v>996</v>
      </c>
      <c r="E20" s="3">
        <v>1002</v>
      </c>
      <c r="F20" s="3">
        <v>1385</v>
      </c>
      <c r="G20" s="3">
        <v>1111</v>
      </c>
      <c r="H20" s="3">
        <v>1146</v>
      </c>
      <c r="I20" s="3">
        <v>1213</v>
      </c>
      <c r="J20" s="3">
        <v>1221</v>
      </c>
      <c r="K20" s="3">
        <v>1195</v>
      </c>
      <c r="L20" s="3">
        <v>1182</v>
      </c>
      <c r="M20" s="3">
        <v>1085</v>
      </c>
      <c r="N20" s="3">
        <v>1017</v>
      </c>
      <c r="O20" s="3">
        <v>992</v>
      </c>
      <c r="P20" s="3">
        <v>971</v>
      </c>
      <c r="Q20" s="3">
        <v>913</v>
      </c>
      <c r="R20" s="3">
        <v>845</v>
      </c>
      <c r="S20" s="3">
        <v>913</v>
      </c>
      <c r="T20" s="3">
        <v>861</v>
      </c>
      <c r="U20" s="3">
        <v>819</v>
      </c>
      <c r="V20" s="3">
        <v>689</v>
      </c>
      <c r="W20" s="14">
        <v>623</v>
      </c>
      <c r="X20" s="14">
        <v>592</v>
      </c>
      <c r="Y20" s="14">
        <v>650</v>
      </c>
      <c r="Z20" s="14">
        <v>686</v>
      </c>
      <c r="AA20" s="14">
        <v>722</v>
      </c>
      <c r="AB20" s="14">
        <v>775</v>
      </c>
    </row>
    <row r="21" spans="1:28">
      <c r="A21" s="1" t="s">
        <v>43</v>
      </c>
      <c r="B21" s="2" t="s">
        <v>44</v>
      </c>
      <c r="C21" s="3">
        <v>1459</v>
      </c>
      <c r="D21" s="3">
        <v>540</v>
      </c>
      <c r="E21" s="3">
        <v>553</v>
      </c>
      <c r="F21" s="3">
        <v>554</v>
      </c>
      <c r="G21" s="3">
        <v>570</v>
      </c>
      <c r="H21" s="3">
        <v>578</v>
      </c>
      <c r="I21" s="3">
        <v>604</v>
      </c>
      <c r="J21" s="3">
        <v>633</v>
      </c>
      <c r="K21" s="3">
        <v>654</v>
      </c>
      <c r="L21" s="3">
        <v>616</v>
      </c>
      <c r="M21" s="3">
        <v>593</v>
      </c>
      <c r="N21" s="3">
        <v>598</v>
      </c>
      <c r="O21" s="3">
        <v>576</v>
      </c>
      <c r="P21" s="3">
        <v>550</v>
      </c>
      <c r="Q21" s="3">
        <v>550</v>
      </c>
      <c r="R21" s="3">
        <v>552</v>
      </c>
      <c r="S21" s="3">
        <v>593</v>
      </c>
      <c r="T21" s="3">
        <v>569</v>
      </c>
      <c r="U21" s="3">
        <v>567</v>
      </c>
      <c r="V21" s="3">
        <v>537</v>
      </c>
      <c r="W21" s="14">
        <v>465</v>
      </c>
      <c r="X21" s="14">
        <v>444</v>
      </c>
      <c r="Y21" s="14">
        <v>455</v>
      </c>
      <c r="Z21" s="14">
        <v>498</v>
      </c>
      <c r="AA21" s="14">
        <v>514</v>
      </c>
      <c r="AB21" s="14">
        <v>546</v>
      </c>
    </row>
    <row r="22" spans="1:28">
      <c r="A22" s="1" t="s">
        <v>45</v>
      </c>
      <c r="B22" s="2" t="s">
        <v>46</v>
      </c>
      <c r="C22" s="3">
        <v>544</v>
      </c>
      <c r="D22" s="3">
        <v>1488</v>
      </c>
      <c r="E22" s="3">
        <v>1510</v>
      </c>
      <c r="F22" s="3">
        <v>1499</v>
      </c>
      <c r="G22" s="3">
        <v>1629</v>
      </c>
      <c r="H22" s="3">
        <v>1448</v>
      </c>
      <c r="I22" s="3">
        <v>1728</v>
      </c>
      <c r="J22" s="3">
        <v>1745</v>
      </c>
      <c r="K22" s="3">
        <v>1792</v>
      </c>
      <c r="L22" s="3">
        <v>1857</v>
      </c>
      <c r="M22" s="3">
        <v>1791</v>
      </c>
      <c r="N22" s="3">
        <v>1643</v>
      </c>
      <c r="O22" s="3">
        <v>1723</v>
      </c>
      <c r="P22" s="3">
        <v>1727</v>
      </c>
      <c r="Q22" s="3">
        <v>1966</v>
      </c>
      <c r="R22" s="3">
        <v>1840</v>
      </c>
      <c r="S22" s="3">
        <v>1587</v>
      </c>
      <c r="T22" s="3">
        <v>1935</v>
      </c>
      <c r="U22" s="3">
        <v>1699</v>
      </c>
      <c r="V22" s="3">
        <v>1570</v>
      </c>
      <c r="W22" s="14">
        <v>1469</v>
      </c>
      <c r="X22" s="14">
        <v>1424</v>
      </c>
      <c r="Y22" s="14">
        <v>1294</v>
      </c>
      <c r="Z22" s="14">
        <v>1480</v>
      </c>
      <c r="AA22" s="14">
        <v>1530</v>
      </c>
      <c r="AB22" s="14">
        <v>1562</v>
      </c>
    </row>
    <row r="23" spans="1:28">
      <c r="A23" s="1" t="s">
        <v>47</v>
      </c>
      <c r="B23" s="2" t="s">
        <v>57</v>
      </c>
      <c r="C23" s="3">
        <v>807</v>
      </c>
      <c r="D23" s="3">
        <v>1003</v>
      </c>
      <c r="E23" s="3">
        <v>962</v>
      </c>
      <c r="F23" s="3">
        <v>995</v>
      </c>
      <c r="G23" s="3">
        <v>963</v>
      </c>
      <c r="H23" s="3">
        <v>1001</v>
      </c>
      <c r="I23" s="3">
        <v>1005</v>
      </c>
      <c r="J23" s="3">
        <v>1114</v>
      </c>
      <c r="K23" s="3">
        <v>1210</v>
      </c>
      <c r="L23" s="3">
        <v>1044</v>
      </c>
      <c r="M23" s="3">
        <v>907</v>
      </c>
      <c r="N23" s="3">
        <v>896</v>
      </c>
      <c r="O23" s="3">
        <v>813</v>
      </c>
      <c r="P23" s="3">
        <v>704</v>
      </c>
      <c r="Q23" s="3">
        <v>884</v>
      </c>
      <c r="R23" s="3">
        <v>856</v>
      </c>
      <c r="S23" s="3">
        <v>827</v>
      </c>
      <c r="T23" s="3">
        <v>824</v>
      </c>
      <c r="U23" s="3">
        <v>822</v>
      </c>
      <c r="V23" s="3">
        <v>734</v>
      </c>
      <c r="W23" s="14">
        <v>735</v>
      </c>
      <c r="X23" s="14">
        <v>683</v>
      </c>
      <c r="Y23" s="14">
        <v>695</v>
      </c>
      <c r="Z23" s="14">
        <v>717</v>
      </c>
      <c r="AA23" s="14">
        <v>743</v>
      </c>
      <c r="AB23" s="14">
        <v>784</v>
      </c>
    </row>
    <row r="24" spans="1:28">
      <c r="A24" s="1" t="s">
        <v>48</v>
      </c>
      <c r="B24" s="2" t="s">
        <v>58</v>
      </c>
      <c r="C24" s="3">
        <v>443</v>
      </c>
      <c r="D24" s="3">
        <v>931</v>
      </c>
      <c r="E24" s="3">
        <v>2088</v>
      </c>
      <c r="F24" s="3">
        <v>2031</v>
      </c>
      <c r="G24" s="3">
        <v>1827</v>
      </c>
      <c r="H24" s="3">
        <v>1676</v>
      </c>
      <c r="I24" s="3">
        <v>1713</v>
      </c>
      <c r="J24" s="3">
        <v>1290</v>
      </c>
      <c r="K24" s="3">
        <v>1421</v>
      </c>
      <c r="L24" s="3">
        <v>1459</v>
      </c>
      <c r="M24" s="3">
        <v>1449</v>
      </c>
      <c r="N24" s="3">
        <v>1392</v>
      </c>
      <c r="O24" s="3">
        <v>1630</v>
      </c>
      <c r="P24" s="3">
        <v>1226</v>
      </c>
      <c r="Q24" s="3">
        <v>1129</v>
      </c>
      <c r="R24" s="3">
        <v>1123</v>
      </c>
      <c r="S24" s="3">
        <v>1118</v>
      </c>
      <c r="T24" s="3">
        <v>1155</v>
      </c>
      <c r="U24" s="3">
        <v>1161</v>
      </c>
      <c r="V24" s="3">
        <v>1129</v>
      </c>
      <c r="W24" s="14">
        <v>1183</v>
      </c>
      <c r="X24" s="14">
        <v>1037</v>
      </c>
      <c r="Y24" s="14">
        <v>1065</v>
      </c>
      <c r="Z24" s="14">
        <v>1092</v>
      </c>
      <c r="AA24" s="14">
        <v>1074</v>
      </c>
      <c r="AB24" s="14">
        <v>1124</v>
      </c>
    </row>
    <row r="25" spans="1:28">
      <c r="A25" s="1" t="s">
        <v>49</v>
      </c>
      <c r="B25" s="2" t="s">
        <v>155</v>
      </c>
      <c r="C25" s="3">
        <v>60</v>
      </c>
      <c r="D25" s="3">
        <v>1967</v>
      </c>
      <c r="E25" s="3">
        <v>662</v>
      </c>
      <c r="F25" s="3">
        <v>513</v>
      </c>
      <c r="G25" s="3">
        <v>632</v>
      </c>
      <c r="H25" s="3">
        <v>744</v>
      </c>
      <c r="I25" s="3">
        <v>1313</v>
      </c>
      <c r="J25" s="3">
        <v>1045</v>
      </c>
      <c r="K25" s="3">
        <v>1389</v>
      </c>
      <c r="L25" s="3">
        <v>1255</v>
      </c>
      <c r="M25" s="3">
        <v>1240</v>
      </c>
      <c r="N25" s="3">
        <v>1226</v>
      </c>
      <c r="O25" s="3">
        <v>1027</v>
      </c>
      <c r="P25" s="3">
        <v>1070</v>
      </c>
      <c r="Q25" s="3">
        <v>1051</v>
      </c>
      <c r="R25" s="3">
        <v>1169</v>
      </c>
      <c r="S25" s="3">
        <v>1085</v>
      </c>
      <c r="T25" s="3">
        <v>1100</v>
      </c>
      <c r="U25" s="3">
        <v>1029</v>
      </c>
      <c r="V25" s="3">
        <v>979</v>
      </c>
      <c r="W25" s="14">
        <v>880</v>
      </c>
      <c r="X25" s="14">
        <v>844</v>
      </c>
      <c r="Y25" s="14">
        <v>922</v>
      </c>
      <c r="Z25" s="14">
        <v>977</v>
      </c>
      <c r="AA25" s="14">
        <v>991</v>
      </c>
      <c r="AB25" s="14">
        <v>1066</v>
      </c>
    </row>
    <row r="26" spans="1:28" ht="13.5" thickBot="1">
      <c r="A26" s="21" t="s">
        <v>50</v>
      </c>
      <c r="B26" s="22" t="s">
        <v>51</v>
      </c>
      <c r="C26" s="24">
        <v>3</v>
      </c>
      <c r="D26" s="24">
        <v>25</v>
      </c>
      <c r="E26" s="24">
        <v>104</v>
      </c>
      <c r="F26" s="24">
        <v>1887</v>
      </c>
      <c r="G26" s="24">
        <v>125</v>
      </c>
      <c r="H26" s="24">
        <v>530</v>
      </c>
      <c r="I26" s="24">
        <v>452</v>
      </c>
      <c r="J26" s="24">
        <v>234</v>
      </c>
      <c r="K26" s="24">
        <v>290</v>
      </c>
      <c r="L26" s="24">
        <v>371</v>
      </c>
      <c r="M26" s="24">
        <v>339</v>
      </c>
      <c r="N26" s="24">
        <v>319</v>
      </c>
      <c r="O26" s="24">
        <v>351</v>
      </c>
      <c r="P26" s="24">
        <v>350</v>
      </c>
      <c r="Q26" s="24">
        <v>413</v>
      </c>
      <c r="R26" s="24">
        <v>419</v>
      </c>
      <c r="S26" s="24">
        <v>478</v>
      </c>
      <c r="T26" s="24">
        <v>528</v>
      </c>
      <c r="U26" s="24">
        <v>586</v>
      </c>
      <c r="V26" s="24">
        <v>470</v>
      </c>
      <c r="W26" s="25">
        <v>497</v>
      </c>
      <c r="X26" s="25">
        <v>533</v>
      </c>
      <c r="Y26" s="25">
        <v>527</v>
      </c>
      <c r="Z26" s="25">
        <v>519</v>
      </c>
      <c r="AA26" s="25">
        <v>590</v>
      </c>
      <c r="AB26" s="25">
        <v>706</v>
      </c>
    </row>
    <row r="27" spans="1:28">
      <c r="V27" s="27"/>
    </row>
    <row r="28" spans="1:28">
      <c r="V28" s="27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W15"/>
  <sheetViews>
    <sheetView workbookViewId="0">
      <selection activeCell="W15" sqref="W15"/>
    </sheetView>
  </sheetViews>
  <sheetFormatPr defaultRowHeight="12.75"/>
  <cols>
    <col min="1" max="16384" width="9.140625" style="14"/>
  </cols>
  <sheetData>
    <row r="1" spans="1:23">
      <c r="A1" s="85" t="s">
        <v>153</v>
      </c>
    </row>
    <row r="2" spans="1:23">
      <c r="A2" s="14" t="s">
        <v>152</v>
      </c>
    </row>
    <row r="3" spans="1:23">
      <c r="A3" s="116" t="s">
        <v>134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23" ht="13.5" thickBot="1">
      <c r="A4" s="117" t="s">
        <v>149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23" ht="13.5" thickBot="1">
      <c r="A5" s="64"/>
      <c r="B5" s="65" t="s">
        <v>73</v>
      </c>
      <c r="C5" s="42">
        <v>1996</v>
      </c>
      <c r="D5" s="40">
        <v>1997</v>
      </c>
      <c r="E5" s="41">
        <v>1998</v>
      </c>
      <c r="F5" s="43">
        <v>1999</v>
      </c>
      <c r="G5" s="41">
        <v>2000</v>
      </c>
      <c r="H5" s="43">
        <v>2001</v>
      </c>
      <c r="I5" s="42">
        <v>2002</v>
      </c>
      <c r="J5" s="43">
        <v>2003</v>
      </c>
      <c r="K5" s="42">
        <v>2004</v>
      </c>
      <c r="L5" s="43">
        <v>2005</v>
      </c>
      <c r="M5" s="42">
        <v>2006</v>
      </c>
      <c r="N5" s="43">
        <v>2007</v>
      </c>
      <c r="O5" s="42">
        <v>2008</v>
      </c>
      <c r="P5" s="42">
        <v>2009</v>
      </c>
      <c r="Q5" s="42">
        <v>2010</v>
      </c>
      <c r="R5" s="42">
        <v>2011</v>
      </c>
      <c r="S5" s="42">
        <v>2012</v>
      </c>
      <c r="T5" s="42">
        <v>2013</v>
      </c>
      <c r="U5" s="42">
        <v>2014</v>
      </c>
      <c r="V5" s="42">
        <v>2015</v>
      </c>
      <c r="W5" s="42">
        <v>2016</v>
      </c>
    </row>
    <row r="6" spans="1:23">
      <c r="A6" s="1" t="s">
        <v>74</v>
      </c>
      <c r="B6" s="2" t="s">
        <v>75</v>
      </c>
      <c r="C6" s="3">
        <v>9932</v>
      </c>
      <c r="D6" s="3">
        <v>8433</v>
      </c>
      <c r="E6" s="3">
        <v>7679</v>
      </c>
      <c r="F6" s="3">
        <v>7354</v>
      </c>
      <c r="G6" s="3">
        <v>10282</v>
      </c>
      <c r="H6" s="3">
        <v>11843</v>
      </c>
      <c r="I6" s="3">
        <v>10434</v>
      </c>
      <c r="J6" s="13">
        <v>8598</v>
      </c>
      <c r="K6" s="28">
        <v>7774</v>
      </c>
      <c r="L6" s="28">
        <v>6891</v>
      </c>
      <c r="M6" s="28">
        <v>5999</v>
      </c>
      <c r="N6" s="13">
        <v>4743</v>
      </c>
      <c r="O6" s="66">
        <v>4421</v>
      </c>
      <c r="P6" s="66">
        <v>4293</v>
      </c>
      <c r="Q6" s="66">
        <v>10144</v>
      </c>
      <c r="S6" s="14">
        <v>4411</v>
      </c>
      <c r="T6" s="14">
        <v>4069</v>
      </c>
      <c r="U6" s="14">
        <v>3031</v>
      </c>
      <c r="V6" s="14">
        <v>2622</v>
      </c>
      <c r="W6" s="14">
        <v>2450</v>
      </c>
    </row>
    <row r="7" spans="1:23">
      <c r="A7" s="1" t="s">
        <v>76</v>
      </c>
      <c r="B7" s="67">
        <v>40512</v>
      </c>
      <c r="C7" s="3">
        <v>73914</v>
      </c>
      <c r="D7" s="3">
        <v>65377</v>
      </c>
      <c r="E7" s="3">
        <v>59378</v>
      </c>
      <c r="F7" s="3">
        <v>54624</v>
      </c>
      <c r="G7" s="3">
        <v>80749</v>
      </c>
      <c r="H7" s="3">
        <v>86685</v>
      </c>
      <c r="I7" s="3">
        <v>84073</v>
      </c>
      <c r="J7" s="3">
        <v>71014</v>
      </c>
      <c r="K7" s="28">
        <v>62366</v>
      </c>
      <c r="L7" s="28">
        <v>59813</v>
      </c>
      <c r="M7" s="28">
        <v>50648</v>
      </c>
      <c r="N7" s="13">
        <v>44157</v>
      </c>
      <c r="O7" s="66">
        <v>38777</v>
      </c>
      <c r="P7" s="66">
        <v>38605</v>
      </c>
      <c r="Q7" s="66">
        <v>67198</v>
      </c>
      <c r="S7" s="14">
        <v>41070</v>
      </c>
      <c r="T7" s="14">
        <v>38651</v>
      </c>
      <c r="U7" s="14">
        <v>30894</v>
      </c>
      <c r="V7" s="14">
        <v>28906</v>
      </c>
      <c r="W7" s="14">
        <v>24709</v>
      </c>
    </row>
    <row r="8" spans="1:23">
      <c r="A8" s="1" t="s">
        <v>77</v>
      </c>
      <c r="B8" s="2" t="s">
        <v>78</v>
      </c>
      <c r="C8" s="3">
        <v>137566</v>
      </c>
      <c r="D8" s="3">
        <v>128658</v>
      </c>
      <c r="E8" s="3">
        <v>116937</v>
      </c>
      <c r="F8" s="3">
        <v>107875</v>
      </c>
      <c r="G8" s="3">
        <v>154354</v>
      </c>
      <c r="H8" s="3">
        <v>144270</v>
      </c>
      <c r="I8" s="3">
        <v>142785</v>
      </c>
      <c r="J8" s="3">
        <v>130842</v>
      </c>
      <c r="K8" s="28">
        <v>114523</v>
      </c>
      <c r="L8" s="28">
        <v>106462</v>
      </c>
      <c r="M8" s="28">
        <v>92333</v>
      </c>
      <c r="N8" s="13">
        <v>86048</v>
      </c>
      <c r="O8" s="66">
        <v>76387</v>
      </c>
      <c r="P8" s="66">
        <v>72129</v>
      </c>
      <c r="Q8" s="66">
        <v>95842</v>
      </c>
      <c r="S8" s="14">
        <v>70592</v>
      </c>
      <c r="T8" s="14">
        <v>64946</v>
      </c>
      <c r="U8" s="14">
        <v>1481</v>
      </c>
      <c r="V8" s="14">
        <v>55558</v>
      </c>
      <c r="W8" s="14">
        <v>52904</v>
      </c>
    </row>
    <row r="9" spans="1:23">
      <c r="A9" s="1" t="s">
        <v>79</v>
      </c>
      <c r="B9" s="2" t="s">
        <v>80</v>
      </c>
      <c r="C9" s="3">
        <v>417586</v>
      </c>
      <c r="D9" s="3">
        <v>450079</v>
      </c>
      <c r="E9" s="3">
        <v>432954</v>
      </c>
      <c r="F9" s="3">
        <v>480550</v>
      </c>
      <c r="G9" s="3">
        <v>468871</v>
      </c>
      <c r="H9" s="3">
        <v>425021</v>
      </c>
      <c r="I9" s="3">
        <v>380599</v>
      </c>
      <c r="J9" s="3">
        <v>384547</v>
      </c>
      <c r="K9" s="28">
        <v>386050</v>
      </c>
      <c r="L9" s="28">
        <v>351318</v>
      </c>
      <c r="M9" s="28">
        <v>347200</v>
      </c>
      <c r="N9" s="13">
        <v>338625</v>
      </c>
      <c r="O9" s="66">
        <v>322842</v>
      </c>
      <c r="P9" s="66">
        <v>275013</v>
      </c>
      <c r="Q9" s="66">
        <v>273135</v>
      </c>
      <c r="S9" s="14">
        <v>237175</v>
      </c>
      <c r="T9" s="14">
        <v>223271</v>
      </c>
      <c r="U9" s="14">
        <v>206778</v>
      </c>
      <c r="V9" s="14">
        <v>196277</v>
      </c>
      <c r="W9" s="14">
        <v>185976</v>
      </c>
    </row>
    <row r="10" spans="1:23">
      <c r="A10" s="1" t="s">
        <v>81</v>
      </c>
      <c r="B10" s="2" t="s">
        <v>82</v>
      </c>
      <c r="C10" s="3">
        <v>707894</v>
      </c>
      <c r="D10" s="3">
        <v>909095</v>
      </c>
      <c r="E10" s="3">
        <v>955967</v>
      </c>
      <c r="F10" s="3">
        <v>999117</v>
      </c>
      <c r="G10" s="3">
        <v>689404</v>
      </c>
      <c r="H10" s="3">
        <v>630082</v>
      </c>
      <c r="I10" s="3">
        <v>540599</v>
      </c>
      <c r="J10" s="3">
        <v>619240</v>
      </c>
      <c r="K10" s="28">
        <v>614621</v>
      </c>
      <c r="L10" s="28">
        <v>647242</v>
      </c>
      <c r="M10" s="28">
        <v>718451</v>
      </c>
      <c r="N10" s="13">
        <v>810024</v>
      </c>
      <c r="O10" s="66">
        <v>813060</v>
      </c>
      <c r="P10" s="66">
        <v>850429</v>
      </c>
      <c r="Q10" s="66">
        <v>531519</v>
      </c>
      <c r="S10" s="14">
        <v>679535</v>
      </c>
      <c r="T10" s="14">
        <v>660846</v>
      </c>
      <c r="U10" s="14">
        <v>688702</v>
      </c>
      <c r="V10" s="14">
        <v>671499</v>
      </c>
      <c r="W10" s="14">
        <v>641955</v>
      </c>
    </row>
    <row r="11" spans="1:23">
      <c r="A11" s="1" t="s">
        <v>83</v>
      </c>
      <c r="B11" s="2" t="s">
        <v>84</v>
      </c>
      <c r="C11" s="3">
        <v>848460</v>
      </c>
      <c r="D11" s="3">
        <v>928005</v>
      </c>
      <c r="E11" s="3">
        <v>987699</v>
      </c>
      <c r="F11" s="3">
        <v>932403</v>
      </c>
      <c r="G11" s="3">
        <v>589064</v>
      </c>
      <c r="H11" s="3">
        <v>450657</v>
      </c>
      <c r="I11" s="3">
        <v>425655</v>
      </c>
      <c r="J11" s="3">
        <v>590643</v>
      </c>
      <c r="K11" s="28">
        <v>797689</v>
      </c>
      <c r="L11" s="28">
        <v>880446</v>
      </c>
      <c r="M11" s="28">
        <v>1046907</v>
      </c>
      <c r="N11" s="13">
        <v>1302307</v>
      </c>
      <c r="O11" s="66">
        <v>1442434</v>
      </c>
      <c r="P11" s="66">
        <v>1538340</v>
      </c>
      <c r="Q11" s="66">
        <v>720602</v>
      </c>
      <c r="S11" s="14">
        <v>1225531</v>
      </c>
      <c r="T11" s="14">
        <v>1441742</v>
      </c>
      <c r="U11" s="14">
        <v>1627813</v>
      </c>
      <c r="V11" s="14">
        <v>1708604</v>
      </c>
      <c r="W11" s="14">
        <v>1928998</v>
      </c>
    </row>
    <row r="12" spans="1:23">
      <c r="A12" s="1" t="s">
        <v>85</v>
      </c>
      <c r="B12" s="2" t="s">
        <v>86</v>
      </c>
      <c r="C12" s="3">
        <v>195071</v>
      </c>
      <c r="D12" s="3">
        <v>182239</v>
      </c>
      <c r="E12" s="3">
        <v>211615</v>
      </c>
      <c r="F12" s="3">
        <v>231190</v>
      </c>
      <c r="G12" s="3">
        <v>104197</v>
      </c>
      <c r="H12" s="3">
        <v>80321</v>
      </c>
      <c r="I12" s="3">
        <v>59058</v>
      </c>
      <c r="J12" s="3">
        <v>89422</v>
      </c>
      <c r="K12" s="28">
        <v>130028</v>
      </c>
      <c r="L12" s="28">
        <v>186475</v>
      </c>
      <c r="M12" s="28">
        <v>256722</v>
      </c>
      <c r="N12" s="13">
        <v>401280</v>
      </c>
      <c r="O12" s="66">
        <v>502177</v>
      </c>
      <c r="P12" s="66">
        <v>563588</v>
      </c>
      <c r="Q12" s="66">
        <v>205312</v>
      </c>
      <c r="S12" s="14">
        <v>489641</v>
      </c>
      <c r="T12" s="14">
        <v>673492</v>
      </c>
      <c r="U12" s="14">
        <v>916652</v>
      </c>
      <c r="V12" s="14">
        <v>1061521</v>
      </c>
      <c r="W12" s="14">
        <v>1352714</v>
      </c>
    </row>
    <row r="13" spans="1:23">
      <c r="A13" s="1" t="s">
        <v>87</v>
      </c>
      <c r="B13" s="2" t="s">
        <v>88</v>
      </c>
      <c r="C13" s="3">
        <v>32038</v>
      </c>
      <c r="D13" s="3">
        <v>39239</v>
      </c>
      <c r="E13" s="3">
        <v>43823</v>
      </c>
      <c r="F13" s="3">
        <v>52434</v>
      </c>
      <c r="G13" s="3">
        <v>32222</v>
      </c>
      <c r="H13" s="3">
        <v>21477</v>
      </c>
      <c r="I13" s="3">
        <v>10820</v>
      </c>
      <c r="J13" s="3">
        <v>14558</v>
      </c>
      <c r="K13" s="28">
        <v>31543</v>
      </c>
      <c r="L13" s="28">
        <v>48029</v>
      </c>
      <c r="M13" s="28">
        <v>83622</v>
      </c>
      <c r="N13" s="13">
        <v>169075</v>
      </c>
      <c r="O13" s="13">
        <v>202679</v>
      </c>
      <c r="P13" s="13">
        <v>217158</v>
      </c>
      <c r="Q13" s="13">
        <v>78916</v>
      </c>
      <c r="S13" s="14">
        <v>177498</v>
      </c>
      <c r="T13" s="14">
        <v>291862</v>
      </c>
      <c r="U13" s="14">
        <v>431727</v>
      </c>
      <c r="V13" s="14">
        <v>591515</v>
      </c>
      <c r="W13" s="14">
        <v>742660</v>
      </c>
    </row>
    <row r="14" spans="1:23">
      <c r="A14" s="1" t="s">
        <v>89</v>
      </c>
      <c r="B14" s="2" t="s">
        <v>90</v>
      </c>
      <c r="C14" s="3">
        <v>4996</v>
      </c>
      <c r="D14" s="3">
        <v>5083</v>
      </c>
      <c r="E14" s="3">
        <v>4987</v>
      </c>
      <c r="F14" s="3">
        <v>6818</v>
      </c>
      <c r="G14" s="3">
        <v>3577</v>
      </c>
      <c r="H14" s="3">
        <v>1851</v>
      </c>
      <c r="I14" s="3">
        <v>1786</v>
      </c>
      <c r="J14" s="3">
        <v>1905</v>
      </c>
      <c r="K14" s="28">
        <v>1521</v>
      </c>
      <c r="L14" s="28">
        <v>5307</v>
      </c>
      <c r="M14" s="28">
        <v>6784</v>
      </c>
      <c r="N14" s="13">
        <v>4931</v>
      </c>
      <c r="O14" s="13">
        <v>23345</v>
      </c>
      <c r="P14" s="13">
        <v>30100</v>
      </c>
      <c r="Q14" s="13">
        <v>8027</v>
      </c>
      <c r="S14" s="14">
        <v>20321</v>
      </c>
      <c r="T14" s="14">
        <v>47125</v>
      </c>
      <c r="U14" s="14">
        <v>90781</v>
      </c>
      <c r="V14" s="14">
        <v>100985</v>
      </c>
      <c r="W14" s="14">
        <v>170389</v>
      </c>
    </row>
    <row r="15" spans="1:23" ht="13.5" thickBot="1">
      <c r="A15" s="21" t="s">
        <v>91</v>
      </c>
      <c r="B15" s="22" t="s">
        <v>92</v>
      </c>
      <c r="C15" s="24"/>
      <c r="D15" s="24">
        <v>2006</v>
      </c>
      <c r="E15" s="24">
        <v>8665</v>
      </c>
      <c r="F15" s="24">
        <v>9259</v>
      </c>
      <c r="G15" s="24">
        <v>4286</v>
      </c>
      <c r="H15" s="24">
        <v>2058</v>
      </c>
      <c r="I15" s="24"/>
      <c r="J15" s="24"/>
      <c r="K15" s="68">
        <v>2228</v>
      </c>
      <c r="L15" s="68">
        <v>2301</v>
      </c>
      <c r="M15" s="68">
        <v>7560</v>
      </c>
      <c r="N15" s="24">
        <v>21589</v>
      </c>
      <c r="O15" s="24">
        <v>16921</v>
      </c>
      <c r="P15" s="24">
        <v>21244</v>
      </c>
      <c r="Q15" s="24">
        <v>17734</v>
      </c>
      <c r="R15" s="25"/>
      <c r="S15" s="25">
        <v>22096</v>
      </c>
      <c r="T15" s="25">
        <v>36566</v>
      </c>
      <c r="U15" s="25">
        <v>45570</v>
      </c>
      <c r="V15" s="25">
        <v>75612</v>
      </c>
      <c r="W15" s="25">
        <v>100519</v>
      </c>
    </row>
  </sheetData>
  <mergeCells count="2">
    <mergeCell ref="A3:K3"/>
    <mergeCell ref="A4:K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Z10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Z11" sqref="Z11"/>
    </sheetView>
  </sheetViews>
  <sheetFormatPr defaultRowHeight="12.75"/>
  <cols>
    <col min="1" max="2" width="9.140625" style="14"/>
    <col min="3" max="13" width="9.5703125" style="14" bestFit="1" customWidth="1"/>
    <col min="14" max="20" width="9.28515625" style="14" bestFit="1" customWidth="1"/>
    <col min="21" max="16384" width="9.140625" style="14"/>
  </cols>
  <sheetData>
    <row r="1" spans="1:26">
      <c r="A1" s="85" t="s">
        <v>153</v>
      </c>
    </row>
    <row r="2" spans="1:26">
      <c r="A2" s="14" t="s">
        <v>152</v>
      </c>
    </row>
    <row r="3" spans="1:26">
      <c r="A3" s="86" t="s">
        <v>150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26" ht="13.5" thickBot="1">
      <c r="A4" s="131" t="s">
        <v>151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26" ht="13.5" thickBot="1">
      <c r="A5" s="38"/>
      <c r="B5" s="89"/>
      <c r="C5" s="41">
        <v>1993</v>
      </c>
      <c r="D5" s="42">
        <v>1994</v>
      </c>
      <c r="E5" s="41">
        <v>1995</v>
      </c>
      <c r="F5" s="42">
        <v>1996</v>
      </c>
      <c r="G5" s="41">
        <v>1997</v>
      </c>
      <c r="H5" s="42">
        <v>1998</v>
      </c>
      <c r="I5" s="41">
        <v>1999</v>
      </c>
      <c r="J5" s="42">
        <v>2000</v>
      </c>
      <c r="K5" s="40">
        <v>2001</v>
      </c>
      <c r="L5" s="42">
        <v>2002</v>
      </c>
      <c r="M5" s="42">
        <v>2003</v>
      </c>
      <c r="N5" s="42">
        <v>2004</v>
      </c>
      <c r="O5" s="40">
        <v>2005</v>
      </c>
      <c r="P5" s="42">
        <v>2006</v>
      </c>
      <c r="Q5" s="40">
        <v>2007</v>
      </c>
      <c r="R5" s="42">
        <v>2008</v>
      </c>
      <c r="S5" s="40">
        <v>2009</v>
      </c>
      <c r="T5" s="40">
        <v>2010</v>
      </c>
      <c r="U5" s="40">
        <v>2011</v>
      </c>
      <c r="V5" s="40">
        <v>2012</v>
      </c>
      <c r="W5" s="40">
        <v>2013</v>
      </c>
      <c r="X5" s="40">
        <v>2014</v>
      </c>
      <c r="Y5" s="40">
        <v>2015</v>
      </c>
      <c r="Z5" s="40">
        <v>2016</v>
      </c>
    </row>
    <row r="6" spans="1:26" ht="25.5">
      <c r="A6" s="44" t="s">
        <v>93</v>
      </c>
      <c r="B6" s="69" t="s">
        <v>94</v>
      </c>
      <c r="C6" s="70">
        <v>57722</v>
      </c>
      <c r="D6" s="70">
        <v>33696</v>
      </c>
      <c r="E6" s="70">
        <v>35015</v>
      </c>
      <c r="F6" s="70">
        <v>37632</v>
      </c>
      <c r="G6" s="70">
        <v>38938</v>
      </c>
      <c r="H6" s="70">
        <v>38068</v>
      </c>
      <c r="I6" s="70">
        <v>40713</v>
      </c>
      <c r="J6" s="70">
        <v>40019</v>
      </c>
      <c r="K6" s="70">
        <v>39143</v>
      </c>
      <c r="L6" s="70">
        <v>38213</v>
      </c>
      <c r="M6" s="70">
        <v>37007</v>
      </c>
      <c r="N6" s="34">
        <v>35329</v>
      </c>
      <c r="O6" s="34">
        <v>33779</v>
      </c>
      <c r="P6" s="34">
        <v>35041</v>
      </c>
      <c r="Q6" s="34">
        <v>33587</v>
      </c>
      <c r="R6" s="34">
        <v>33985</v>
      </c>
      <c r="S6" s="34">
        <v>32847</v>
      </c>
      <c r="T6" s="34">
        <v>30771</v>
      </c>
      <c r="U6" s="14">
        <v>28457</v>
      </c>
      <c r="V6" s="14">
        <v>26687</v>
      </c>
      <c r="W6" s="14">
        <v>26254</v>
      </c>
      <c r="X6" s="14">
        <v>27580</v>
      </c>
      <c r="Y6" s="14">
        <v>28446</v>
      </c>
      <c r="Z6" s="14">
        <v>29993</v>
      </c>
    </row>
    <row r="7" spans="1:26" ht="25.5">
      <c r="A7" s="44" t="s">
        <v>95</v>
      </c>
      <c r="B7" s="69" t="s">
        <v>96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O7" s="71"/>
      <c r="P7" s="71"/>
      <c r="Q7" s="71"/>
      <c r="R7" s="71"/>
      <c r="S7" s="71"/>
      <c r="T7" s="71"/>
    </row>
    <row r="8" spans="1:26" ht="38.25">
      <c r="A8" s="44" t="s">
        <v>97</v>
      </c>
      <c r="B8" s="69" t="s">
        <v>98</v>
      </c>
      <c r="C8" s="70">
        <v>31598</v>
      </c>
      <c r="D8" s="70">
        <v>18388</v>
      </c>
      <c r="E8" s="70">
        <v>20779</v>
      </c>
      <c r="F8" s="70">
        <v>19549</v>
      </c>
      <c r="G8" s="70">
        <v>21952</v>
      </c>
      <c r="H8" s="70">
        <v>21920</v>
      </c>
      <c r="I8" s="70">
        <v>22999</v>
      </c>
      <c r="J8" s="70">
        <v>22847</v>
      </c>
      <c r="K8" s="70">
        <v>21678</v>
      </c>
      <c r="L8" s="70">
        <v>20620</v>
      </c>
      <c r="M8" s="70">
        <v>19506</v>
      </c>
      <c r="N8" s="35">
        <v>18307</v>
      </c>
      <c r="O8" s="35">
        <v>16663</v>
      </c>
      <c r="P8" s="35">
        <v>17087</v>
      </c>
      <c r="Q8" s="35">
        <v>16143</v>
      </c>
      <c r="R8" s="35">
        <v>16467</v>
      </c>
      <c r="S8" s="35">
        <v>15344</v>
      </c>
      <c r="T8" s="35">
        <v>13878</v>
      </c>
      <c r="U8" s="14">
        <v>12412</v>
      </c>
      <c r="V8" s="14">
        <v>11436</v>
      </c>
      <c r="W8" s="14">
        <v>10498</v>
      </c>
      <c r="X8" s="14">
        <v>10720</v>
      </c>
      <c r="Y8" s="14">
        <v>10857</v>
      </c>
      <c r="Z8" s="14">
        <v>11087</v>
      </c>
    </row>
    <row r="9" spans="1:26" ht="38.25">
      <c r="A9" s="44" t="s">
        <v>99</v>
      </c>
      <c r="B9" s="69" t="s">
        <v>100</v>
      </c>
      <c r="C9" s="70">
        <v>18555</v>
      </c>
      <c r="D9" s="70">
        <v>8574</v>
      </c>
      <c r="E9" s="70">
        <v>8220</v>
      </c>
      <c r="F9" s="70">
        <v>11249</v>
      </c>
      <c r="G9" s="70">
        <v>10029</v>
      </c>
      <c r="H9" s="70">
        <v>10795</v>
      </c>
      <c r="I9" s="70">
        <v>12100</v>
      </c>
      <c r="J9" s="70">
        <v>11833</v>
      </c>
      <c r="K9" s="70">
        <v>12206</v>
      </c>
      <c r="L9" s="70">
        <v>12586</v>
      </c>
      <c r="M9" s="70">
        <v>12617</v>
      </c>
      <c r="N9" s="35">
        <v>12421</v>
      </c>
      <c r="O9" s="35">
        <v>12033</v>
      </c>
      <c r="P9" s="35">
        <v>13052</v>
      </c>
      <c r="Q9" s="35">
        <v>12929</v>
      </c>
      <c r="R9" s="35">
        <v>12608</v>
      </c>
      <c r="S9" s="35">
        <v>12823</v>
      </c>
      <c r="T9" s="35">
        <v>12554</v>
      </c>
      <c r="U9" s="14">
        <v>12419</v>
      </c>
      <c r="V9" s="14">
        <v>12560</v>
      </c>
      <c r="W9" s="14">
        <v>13055</v>
      </c>
      <c r="X9" s="14">
        <v>13854</v>
      </c>
      <c r="Y9" s="14">
        <v>14594</v>
      </c>
      <c r="Z9" s="14">
        <v>15757</v>
      </c>
    </row>
    <row r="10" spans="1:26" ht="39" thickBot="1">
      <c r="A10" s="72" t="s">
        <v>101</v>
      </c>
      <c r="B10" s="73" t="s">
        <v>102</v>
      </c>
      <c r="C10" s="36">
        <v>7569</v>
      </c>
      <c r="D10" s="36">
        <v>6734</v>
      </c>
      <c r="E10" s="36">
        <v>6016</v>
      </c>
      <c r="F10" s="36">
        <v>6834</v>
      </c>
      <c r="G10" s="36">
        <v>6957</v>
      </c>
      <c r="H10" s="36">
        <v>5353</v>
      </c>
      <c r="I10" s="36">
        <v>5614</v>
      </c>
      <c r="J10" s="36">
        <v>5339</v>
      </c>
      <c r="K10" s="36">
        <v>5259</v>
      </c>
      <c r="L10" s="36">
        <v>5007</v>
      </c>
      <c r="M10" s="36">
        <v>4884</v>
      </c>
      <c r="N10" s="36">
        <v>4601</v>
      </c>
      <c r="O10" s="36">
        <v>5083</v>
      </c>
      <c r="P10" s="36">
        <v>4902</v>
      </c>
      <c r="Q10" s="36">
        <v>4515</v>
      </c>
      <c r="R10" s="36">
        <v>4910</v>
      </c>
      <c r="S10" s="36">
        <v>4680</v>
      </c>
      <c r="T10" s="36">
        <v>4339</v>
      </c>
      <c r="U10" s="25">
        <v>3626</v>
      </c>
      <c r="V10" s="25">
        <v>2691</v>
      </c>
      <c r="W10" s="25">
        <v>2701</v>
      </c>
      <c r="X10" s="25">
        <v>3006</v>
      </c>
      <c r="Y10" s="25">
        <v>2995</v>
      </c>
      <c r="Z10" s="25">
        <v>3149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Z10"/>
  <sheetViews>
    <sheetView tabSelected="1" workbookViewId="0">
      <pane xSplit="2" ySplit="5" topLeftCell="P6" activePane="bottomRight" state="frozen"/>
      <selection pane="topRight" activeCell="C1" sqref="C1"/>
      <selection pane="bottomLeft" activeCell="A6" sqref="A6"/>
      <selection pane="bottomRight" activeCell="Z10" sqref="Z10"/>
    </sheetView>
  </sheetViews>
  <sheetFormatPr defaultRowHeight="12.75"/>
  <cols>
    <col min="1" max="16384" width="9.140625" style="14"/>
  </cols>
  <sheetData>
    <row r="1" spans="1:26">
      <c r="A1" s="85" t="s">
        <v>153</v>
      </c>
    </row>
    <row r="2" spans="1:26">
      <c r="A2" s="14" t="s">
        <v>152</v>
      </c>
    </row>
    <row r="3" spans="1:26">
      <c r="A3" s="86" t="s">
        <v>135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26" ht="13.5" thickBot="1">
      <c r="A4" s="115" t="s">
        <v>136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26" ht="13.5" thickBot="1">
      <c r="A5" s="108"/>
      <c r="B5" s="112"/>
      <c r="C5" s="50">
        <v>1993</v>
      </c>
      <c r="D5" s="50">
        <v>1994</v>
      </c>
      <c r="E5" s="50">
        <v>1995</v>
      </c>
      <c r="F5" s="24">
        <v>1996</v>
      </c>
      <c r="G5" s="39">
        <v>1997</v>
      </c>
      <c r="H5" s="50">
        <v>1998</v>
      </c>
      <c r="I5" s="50">
        <v>1999</v>
      </c>
      <c r="J5" s="50">
        <v>2000</v>
      </c>
      <c r="K5" s="50">
        <v>2001</v>
      </c>
      <c r="L5" s="50">
        <v>2002</v>
      </c>
      <c r="M5" s="50">
        <v>2003</v>
      </c>
      <c r="N5" s="42">
        <v>2004</v>
      </c>
      <c r="O5" s="40">
        <v>2005</v>
      </c>
      <c r="P5" s="40">
        <v>2006</v>
      </c>
      <c r="Q5" s="40">
        <v>2007</v>
      </c>
      <c r="R5" s="40">
        <v>2008</v>
      </c>
      <c r="S5" s="40">
        <v>2009</v>
      </c>
      <c r="T5" s="40">
        <v>2010</v>
      </c>
      <c r="U5" s="40">
        <v>2011</v>
      </c>
      <c r="V5" s="40">
        <v>2012</v>
      </c>
      <c r="W5" s="40">
        <v>2013</v>
      </c>
      <c r="X5" s="40">
        <v>2014</v>
      </c>
      <c r="Y5" s="40">
        <v>2015</v>
      </c>
      <c r="Z5" s="40">
        <v>2016</v>
      </c>
    </row>
    <row r="6" spans="1:26" ht="38.25">
      <c r="A6" s="44" t="s">
        <v>103</v>
      </c>
      <c r="B6" s="69" t="s">
        <v>104</v>
      </c>
      <c r="C6" s="32">
        <v>1668</v>
      </c>
      <c r="D6" s="32">
        <v>550</v>
      </c>
      <c r="E6" s="32">
        <v>681</v>
      </c>
      <c r="F6" s="32">
        <v>588</v>
      </c>
      <c r="G6" s="32">
        <v>1076</v>
      </c>
      <c r="H6" s="32">
        <v>1761</v>
      </c>
      <c r="I6" s="32">
        <v>1566</v>
      </c>
      <c r="J6" s="32">
        <v>1706</v>
      </c>
      <c r="K6" s="32">
        <v>3495</v>
      </c>
      <c r="L6" s="32">
        <v>3829</v>
      </c>
      <c r="M6" s="32">
        <v>3577</v>
      </c>
      <c r="N6" s="32">
        <v>5521</v>
      </c>
      <c r="O6" s="32">
        <v>6196</v>
      </c>
      <c r="P6" s="32">
        <v>6918</v>
      </c>
      <c r="Q6" s="32">
        <v>10042</v>
      </c>
      <c r="R6" s="32">
        <v>11560</v>
      </c>
      <c r="S6" s="32">
        <v>12285</v>
      </c>
      <c r="T6" s="32">
        <v>11892</v>
      </c>
      <c r="U6" s="14">
        <v>11995</v>
      </c>
      <c r="V6" s="14">
        <v>9818</v>
      </c>
      <c r="W6" s="14">
        <v>11130</v>
      </c>
      <c r="X6" s="14">
        <v>12734</v>
      </c>
      <c r="Y6" s="14">
        <v>12408</v>
      </c>
      <c r="Z6" s="14">
        <v>12737</v>
      </c>
    </row>
    <row r="7" spans="1:26" ht="25.5">
      <c r="A7" s="44" t="s">
        <v>105</v>
      </c>
      <c r="B7" s="69" t="s">
        <v>106</v>
      </c>
      <c r="C7" s="32">
        <v>590</v>
      </c>
      <c r="D7" s="32">
        <v>628</v>
      </c>
      <c r="E7" s="32">
        <v>1003</v>
      </c>
      <c r="F7" s="32">
        <v>974</v>
      </c>
      <c r="G7" s="32">
        <v>1077</v>
      </c>
      <c r="H7" s="32">
        <v>1629</v>
      </c>
      <c r="I7" s="32">
        <v>1911</v>
      </c>
      <c r="J7" s="32">
        <v>1852</v>
      </c>
      <c r="K7" s="32">
        <v>3364</v>
      </c>
      <c r="L7" s="32">
        <v>3824</v>
      </c>
      <c r="M7" s="32">
        <v>3531</v>
      </c>
      <c r="N7" s="32">
        <v>4358</v>
      </c>
      <c r="O7" s="32">
        <v>5654</v>
      </c>
      <c r="P7" s="32">
        <v>6143</v>
      </c>
      <c r="Q7" s="32">
        <v>7849</v>
      </c>
      <c r="R7" s="32">
        <v>9280</v>
      </c>
      <c r="S7" s="32">
        <v>10901</v>
      </c>
      <c r="T7" s="32">
        <v>9962</v>
      </c>
      <c r="U7" s="14">
        <v>11330</v>
      </c>
      <c r="V7" s="14">
        <v>8511</v>
      </c>
      <c r="W7" s="14">
        <v>9439</v>
      </c>
      <c r="X7" s="14">
        <v>10848</v>
      </c>
      <c r="Y7" s="14">
        <v>10710</v>
      </c>
      <c r="Z7" s="14">
        <v>10685</v>
      </c>
    </row>
    <row r="8" spans="1:26" ht="38.25">
      <c r="A8" s="44" t="s">
        <v>107</v>
      </c>
      <c r="B8" s="69" t="s">
        <v>108</v>
      </c>
      <c r="C8" s="32">
        <v>31501</v>
      </c>
      <c r="D8" s="32">
        <v>5004</v>
      </c>
      <c r="E8" s="32"/>
      <c r="F8" s="32">
        <v>37919</v>
      </c>
      <c r="G8" s="32">
        <v>46974</v>
      </c>
      <c r="H8" s="32"/>
      <c r="I8" s="32"/>
      <c r="J8" s="32"/>
      <c r="K8" s="32"/>
      <c r="L8" s="32">
        <v>31756</v>
      </c>
      <c r="M8" s="32">
        <v>28019</v>
      </c>
      <c r="N8" s="74">
        <v>26852</v>
      </c>
      <c r="O8" s="32">
        <v>24084</v>
      </c>
      <c r="P8" s="74">
        <v>30546</v>
      </c>
      <c r="Q8" s="74">
        <v>34469</v>
      </c>
      <c r="R8" s="74">
        <v>29656</v>
      </c>
      <c r="S8" s="74">
        <v>38605</v>
      </c>
      <c r="T8" s="74">
        <v>12435</v>
      </c>
      <c r="U8" s="14">
        <v>2444</v>
      </c>
      <c r="V8" s="14">
        <v>19517</v>
      </c>
      <c r="W8" s="14">
        <v>7431</v>
      </c>
      <c r="X8" s="14">
        <v>6777</v>
      </c>
      <c r="Y8" s="14">
        <v>581</v>
      </c>
      <c r="Z8" s="14">
        <v>393</v>
      </c>
    </row>
    <row r="9" spans="1:26" ht="25.5">
      <c r="A9" s="44" t="s">
        <v>109</v>
      </c>
      <c r="B9" s="69" t="s">
        <v>110</v>
      </c>
      <c r="C9" s="32"/>
      <c r="D9" s="32"/>
      <c r="E9" s="32">
        <v>222</v>
      </c>
      <c r="F9" s="32">
        <v>332</v>
      </c>
      <c r="G9" s="32">
        <v>434</v>
      </c>
      <c r="H9" s="32">
        <v>565</v>
      </c>
      <c r="I9" s="32">
        <v>664</v>
      </c>
      <c r="J9" s="32">
        <v>992</v>
      </c>
      <c r="K9" s="32">
        <v>1205</v>
      </c>
      <c r="L9" s="32">
        <v>1263</v>
      </c>
      <c r="M9" s="32">
        <v>1248</v>
      </c>
      <c r="N9" s="32">
        <v>1374</v>
      </c>
      <c r="O9" s="32">
        <v>1560</v>
      </c>
      <c r="P9" s="32">
        <v>1833</v>
      </c>
      <c r="Q9" s="32">
        <v>2469</v>
      </c>
      <c r="R9" s="32">
        <v>2875</v>
      </c>
      <c r="S9" s="32">
        <v>3070</v>
      </c>
      <c r="T9" s="32">
        <v>3247</v>
      </c>
      <c r="U9" s="14">
        <v>3530</v>
      </c>
      <c r="V9" s="14">
        <v>2983</v>
      </c>
      <c r="W9" s="14">
        <v>3888</v>
      </c>
      <c r="X9" s="14">
        <v>4887</v>
      </c>
      <c r="Y9" s="14">
        <v>4292</v>
      </c>
      <c r="Z9" s="14">
        <v>4178</v>
      </c>
    </row>
    <row r="10" spans="1:26" ht="39" thickBot="1">
      <c r="A10" s="72" t="s">
        <v>111</v>
      </c>
      <c r="B10" s="73" t="s">
        <v>112</v>
      </c>
      <c r="C10" s="33"/>
      <c r="D10" s="33"/>
      <c r="E10" s="33">
        <v>2411</v>
      </c>
      <c r="F10" s="33">
        <v>2384</v>
      </c>
      <c r="G10" s="33">
        <v>2508</v>
      </c>
      <c r="H10" s="33">
        <v>2796</v>
      </c>
      <c r="I10" s="33">
        <v>2923</v>
      </c>
      <c r="J10" s="33">
        <v>3404</v>
      </c>
      <c r="K10" s="33">
        <v>3747</v>
      </c>
      <c r="L10" s="33">
        <v>3397</v>
      </c>
      <c r="M10" s="33">
        <v>3331</v>
      </c>
      <c r="N10" s="33">
        <v>3984</v>
      </c>
      <c r="O10" s="33">
        <v>4341</v>
      </c>
      <c r="P10" s="33">
        <v>4349</v>
      </c>
      <c r="Q10" s="33">
        <v>6281</v>
      </c>
      <c r="R10" s="33">
        <v>7036</v>
      </c>
      <c r="S10" s="33">
        <v>7300</v>
      </c>
      <c r="T10" s="33">
        <v>7583</v>
      </c>
      <c r="U10" s="25">
        <v>7905</v>
      </c>
      <c r="V10" s="25">
        <v>5772</v>
      </c>
      <c r="W10" s="25">
        <v>7737</v>
      </c>
      <c r="X10" s="25">
        <v>7043</v>
      </c>
      <c r="Y10" s="25">
        <v>7636</v>
      </c>
      <c r="Z10" s="25">
        <v>7365</v>
      </c>
    </row>
  </sheetData>
  <mergeCells count="2">
    <mergeCell ref="A4:M4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W27"/>
  <sheetViews>
    <sheetView topLeftCell="W1" workbookViewId="0">
      <selection activeCell="AW7" sqref="AW7"/>
    </sheetView>
  </sheetViews>
  <sheetFormatPr defaultRowHeight="12.75"/>
  <cols>
    <col min="1" max="1" width="4.28515625" style="14" customWidth="1"/>
    <col min="2" max="2" width="6.42578125" style="14" customWidth="1"/>
    <col min="3" max="5" width="8" style="14" customWidth="1"/>
    <col min="6" max="6" width="7.85546875" style="14" customWidth="1"/>
    <col min="7" max="8" width="7.7109375" style="14" customWidth="1"/>
    <col min="9" max="10" width="8.28515625" style="14" customWidth="1"/>
    <col min="11" max="11" width="7.7109375" style="14" customWidth="1"/>
    <col min="12" max="12" width="9.140625" style="14"/>
    <col min="13" max="13" width="8" style="14" customWidth="1"/>
    <col min="14" max="14" width="8.28515625" style="14" customWidth="1"/>
    <col min="15" max="15" width="8" style="14" customWidth="1"/>
    <col min="16" max="16" width="7.7109375" style="14" customWidth="1"/>
    <col min="17" max="17" width="8.140625" style="14" customWidth="1"/>
    <col min="18" max="18" width="8.5703125" style="14" customWidth="1"/>
    <col min="19" max="20" width="9" style="14" customWidth="1"/>
    <col min="21" max="21" width="8.42578125" style="14" customWidth="1"/>
    <col min="22" max="22" width="8.85546875" style="14" customWidth="1"/>
    <col min="23" max="23" width="7.7109375" style="14" customWidth="1"/>
    <col min="24" max="24" width="8" style="14" customWidth="1"/>
    <col min="25" max="25" width="8.5703125" style="14" customWidth="1"/>
    <col min="26" max="27" width="8.42578125" style="14" customWidth="1"/>
    <col min="28" max="28" width="8.140625" style="14" customWidth="1"/>
    <col min="29" max="29" width="8" style="14" customWidth="1"/>
    <col min="30" max="30" width="9.140625" style="14"/>
    <col min="31" max="31" width="8.42578125" style="14" customWidth="1"/>
    <col min="32" max="32" width="8.5703125" style="14" customWidth="1"/>
    <col min="33" max="33" width="8.42578125" style="14" customWidth="1"/>
    <col min="34" max="35" width="8.140625" style="14" customWidth="1"/>
    <col min="36" max="36" width="8.28515625" style="14" customWidth="1"/>
    <col min="37" max="37" width="7.85546875" style="14" customWidth="1"/>
    <col min="38" max="38" width="8.42578125" style="14" customWidth="1"/>
    <col min="39" max="39" width="7.85546875" style="14" customWidth="1"/>
    <col min="40" max="40" width="8.7109375" style="14" customWidth="1"/>
    <col min="41" max="41" width="8.28515625" style="14" customWidth="1"/>
    <col min="42" max="42" width="7.7109375" style="14" customWidth="1"/>
    <col min="43" max="43" width="8" style="14" customWidth="1"/>
    <col min="44" max="16384" width="9.140625" style="14"/>
  </cols>
  <sheetData>
    <row r="1" spans="1:49">
      <c r="A1" s="85" t="s">
        <v>153</v>
      </c>
    </row>
    <row r="2" spans="1:49">
      <c r="A2" s="14" t="s">
        <v>152</v>
      </c>
    </row>
    <row r="3" spans="1:49">
      <c r="A3" s="78" t="s">
        <v>122</v>
      </c>
    </row>
    <row r="4" spans="1:49" ht="13.5" thickBot="1">
      <c r="A4" s="80" t="s">
        <v>138</v>
      </c>
    </row>
    <row r="5" spans="1:49" s="19" customFormat="1" ht="13.5" thickBot="1">
      <c r="A5" s="87" t="s">
        <v>15</v>
      </c>
      <c r="B5" s="88" t="s">
        <v>16</v>
      </c>
      <c r="C5" s="88">
        <v>1961</v>
      </c>
      <c r="D5" s="88">
        <v>1962</v>
      </c>
      <c r="E5" s="88">
        <v>1963</v>
      </c>
      <c r="F5" s="88">
        <v>1964</v>
      </c>
      <c r="G5" s="88">
        <v>1965</v>
      </c>
      <c r="H5" s="88">
        <v>1966</v>
      </c>
      <c r="I5" s="88">
        <v>1967</v>
      </c>
      <c r="J5" s="88">
        <v>1968</v>
      </c>
      <c r="K5" s="88">
        <v>1969</v>
      </c>
      <c r="L5" s="88">
        <v>1970</v>
      </c>
      <c r="M5" s="88">
        <v>1971</v>
      </c>
      <c r="N5" s="88">
        <v>1972</v>
      </c>
      <c r="O5" s="88">
        <v>1973</v>
      </c>
      <c r="P5" s="88">
        <v>1974</v>
      </c>
      <c r="Q5" s="88">
        <v>1975</v>
      </c>
      <c r="R5" s="88">
        <v>1976</v>
      </c>
      <c r="S5" s="88">
        <v>1977</v>
      </c>
      <c r="T5" s="88">
        <v>1978</v>
      </c>
      <c r="U5" s="88">
        <v>1979</v>
      </c>
      <c r="V5" s="88">
        <v>1980</v>
      </c>
      <c r="W5" s="88">
        <v>1985</v>
      </c>
      <c r="X5" s="88">
        <v>1990</v>
      </c>
      <c r="Y5" s="88">
        <v>1991</v>
      </c>
      <c r="Z5" s="88">
        <v>1992</v>
      </c>
      <c r="AA5" s="88">
        <v>1993</v>
      </c>
      <c r="AB5" s="88">
        <v>1995</v>
      </c>
      <c r="AC5" s="88">
        <v>1996</v>
      </c>
      <c r="AD5" s="88">
        <v>1997</v>
      </c>
      <c r="AE5" s="88">
        <v>1998</v>
      </c>
      <c r="AF5" s="88">
        <v>1999</v>
      </c>
      <c r="AG5" s="88">
        <v>2000</v>
      </c>
      <c r="AH5" s="88">
        <v>2001</v>
      </c>
      <c r="AI5" s="88">
        <v>2002</v>
      </c>
      <c r="AJ5" s="88">
        <v>2003</v>
      </c>
      <c r="AK5" s="88">
        <v>2004</v>
      </c>
      <c r="AL5" s="88">
        <v>2005</v>
      </c>
      <c r="AM5" s="88">
        <v>2006</v>
      </c>
      <c r="AN5" s="88">
        <v>2007</v>
      </c>
      <c r="AO5" s="88">
        <v>2008</v>
      </c>
      <c r="AP5" s="88">
        <v>2009</v>
      </c>
      <c r="AQ5" s="88">
        <v>2010</v>
      </c>
      <c r="AR5" s="88">
        <v>2011</v>
      </c>
      <c r="AS5" s="88">
        <v>2012</v>
      </c>
      <c r="AT5" s="88">
        <v>2013</v>
      </c>
      <c r="AU5" s="88">
        <v>2014</v>
      </c>
      <c r="AV5" s="99">
        <v>2015</v>
      </c>
      <c r="AW5" s="99">
        <v>2016</v>
      </c>
    </row>
    <row r="6" spans="1:49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</row>
    <row r="7" spans="1:49">
      <c r="A7" s="1" t="s">
        <v>18</v>
      </c>
      <c r="B7" s="1" t="s">
        <v>8</v>
      </c>
      <c r="C7" s="1">
        <f>+SUM(C9:C27)</f>
        <v>1530342</v>
      </c>
      <c r="D7" s="1">
        <f t="shared" ref="D7:N7" si="0">+SUM(D9:D27)</f>
        <v>1432672</v>
      </c>
      <c r="E7" s="1">
        <f t="shared" si="0"/>
        <v>1566518</v>
      </c>
      <c r="F7" s="1">
        <f t="shared" si="0"/>
        <v>1593620</v>
      </c>
      <c r="G7" s="1">
        <f t="shared" si="0"/>
        <v>1661206</v>
      </c>
      <c r="H7" s="1">
        <f t="shared" si="0"/>
        <v>1670000</v>
      </c>
      <c r="I7" s="1">
        <f t="shared" si="0"/>
        <v>1697563</v>
      </c>
      <c r="J7" s="1">
        <f t="shared" si="0"/>
        <v>1596898</v>
      </c>
      <c r="K7" s="1">
        <f t="shared" si="0"/>
        <v>1678514</v>
      </c>
      <c r="L7" s="1">
        <f t="shared" si="0"/>
        <v>1707785</v>
      </c>
      <c r="M7" s="1">
        <f t="shared" si="0"/>
        <v>1652072</v>
      </c>
      <c r="N7" s="1">
        <f t="shared" si="0"/>
        <v>1713783</v>
      </c>
      <c r="O7" s="1">
        <f>+SUM(O9:O27)</f>
        <v>1733055</v>
      </c>
      <c r="P7" s="1">
        <f>+SUM(P9:P27)</f>
        <v>1820084</v>
      </c>
      <c r="Q7" s="1">
        <f>+SUM(Q9:Q27)</f>
        <v>1875188</v>
      </c>
      <c r="R7" s="1">
        <f t="shared" ref="R7:U7" si="1">+SUM(R9:R27)</f>
        <v>1914475</v>
      </c>
      <c r="S7" s="1">
        <f t="shared" si="1"/>
        <v>1953342</v>
      </c>
      <c r="T7" s="1">
        <f t="shared" si="1"/>
        <v>2016821</v>
      </c>
      <c r="U7" s="1">
        <f t="shared" si="1"/>
        <v>2022730</v>
      </c>
      <c r="V7" s="3">
        <v>1933892</v>
      </c>
      <c r="W7" s="3">
        <v>1675420</v>
      </c>
      <c r="X7" s="3">
        <v>2058680</v>
      </c>
      <c r="Y7" s="3">
        <v>2022314</v>
      </c>
      <c r="Z7" s="3">
        <v>2026395</v>
      </c>
      <c r="AA7" s="3">
        <v>2106034</v>
      </c>
      <c r="AB7" s="3">
        <v>2594975</v>
      </c>
      <c r="AC7" s="3">
        <v>2550128</v>
      </c>
      <c r="AD7" s="3">
        <v>2718227</v>
      </c>
      <c r="AE7" s="3">
        <v>2921519</v>
      </c>
      <c r="AF7" s="3">
        <v>2956636</v>
      </c>
      <c r="AG7" s="3">
        <v>2159042</v>
      </c>
      <c r="AH7" s="3">
        <v>1869094</v>
      </c>
      <c r="AI7" s="3">
        <v>1665362</v>
      </c>
      <c r="AJ7" s="3">
        <v>1918832</v>
      </c>
      <c r="AK7" s="76">
        <f>+SUM(AK9:AK27)</f>
        <v>2155452</v>
      </c>
      <c r="AL7" s="76">
        <f t="shared" ref="AL7:AP7" si="2">+SUM(AL9:AL27)</f>
        <v>2301152</v>
      </c>
      <c r="AM7" s="76">
        <f t="shared" si="2"/>
        <v>2623263</v>
      </c>
      <c r="AN7" s="76">
        <f t="shared" si="2"/>
        <v>3190190</v>
      </c>
      <c r="AO7" s="14">
        <f t="shared" si="2"/>
        <v>3449746</v>
      </c>
      <c r="AP7" s="14">
        <f t="shared" si="2"/>
        <v>3620174</v>
      </c>
      <c r="AQ7" s="14">
        <f>+SUM(AQ9:AQ27)</f>
        <v>2010557</v>
      </c>
      <c r="AR7" s="14">
        <v>2425649</v>
      </c>
      <c r="AS7" s="14">
        <v>2970688</v>
      </c>
      <c r="AT7" s="14">
        <v>3486043</v>
      </c>
      <c r="AU7" s="14">
        <v>4111515</v>
      </c>
      <c r="AV7" s="14">
        <f>+SUM(AV9:AV27)</f>
        <v>4510986</v>
      </c>
      <c r="AW7" s="14">
        <v>5208582</v>
      </c>
    </row>
    <row r="8" spans="1:49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</row>
    <row r="9" spans="1:49">
      <c r="A9" s="1" t="s">
        <v>19</v>
      </c>
      <c r="B9" s="1" t="s">
        <v>23</v>
      </c>
      <c r="C9" s="1">
        <v>109066</v>
      </c>
      <c r="D9" s="1">
        <v>93478</v>
      </c>
      <c r="E9" s="1">
        <v>102126</v>
      </c>
      <c r="F9" s="1">
        <v>108960</v>
      </c>
      <c r="G9" s="3">
        <v>118993</v>
      </c>
      <c r="H9" s="3">
        <v>114182</v>
      </c>
      <c r="I9" s="3">
        <v>120378</v>
      </c>
      <c r="J9" s="3">
        <v>124004</v>
      </c>
      <c r="K9" s="3">
        <v>129482</v>
      </c>
      <c r="L9" s="3">
        <v>132793</v>
      </c>
      <c r="M9" s="3">
        <v>126063</v>
      </c>
      <c r="N9" s="3">
        <v>124039</v>
      </c>
      <c r="O9" s="3">
        <v>124300</v>
      </c>
      <c r="P9" s="3">
        <v>134784</v>
      </c>
      <c r="Q9" s="3">
        <v>137351</v>
      </c>
      <c r="R9" s="3">
        <v>128385</v>
      </c>
      <c r="S9" s="3">
        <v>122374</v>
      </c>
      <c r="T9" s="3">
        <v>133462</v>
      </c>
      <c r="U9" s="3">
        <v>136941</v>
      </c>
      <c r="V9" s="3">
        <v>138393</v>
      </c>
      <c r="W9" s="3">
        <v>113449</v>
      </c>
      <c r="X9" s="3">
        <v>146571</v>
      </c>
      <c r="Y9" s="3">
        <v>127034</v>
      </c>
      <c r="Z9" s="3">
        <v>127893</v>
      </c>
      <c r="AA9" s="3">
        <v>127159</v>
      </c>
      <c r="AB9" s="3">
        <v>159433</v>
      </c>
      <c r="AC9" s="3">
        <v>170567</v>
      </c>
      <c r="AD9" s="3">
        <v>185722</v>
      </c>
      <c r="AE9" s="3">
        <v>203395</v>
      </c>
      <c r="AF9" s="3">
        <v>203715</v>
      </c>
      <c r="AG9" s="3">
        <v>118996</v>
      </c>
      <c r="AH9" s="3">
        <v>123771</v>
      </c>
      <c r="AI9" s="3">
        <v>106382</v>
      </c>
      <c r="AJ9" s="3">
        <v>121304</v>
      </c>
      <c r="AK9" s="8">
        <v>137608</v>
      </c>
      <c r="AL9" s="8">
        <v>161828</v>
      </c>
      <c r="AM9" s="8">
        <v>190822</v>
      </c>
      <c r="AN9" s="9">
        <v>232412</v>
      </c>
      <c r="AO9" s="8">
        <v>218736</v>
      </c>
      <c r="AP9" s="9">
        <v>232930</v>
      </c>
      <c r="AQ9" s="14">
        <v>163063</v>
      </c>
      <c r="AR9" s="14">
        <v>198700</v>
      </c>
      <c r="AS9" s="14">
        <v>256222</v>
      </c>
      <c r="AT9" s="14">
        <v>289356</v>
      </c>
      <c r="AU9" s="14">
        <v>328621</v>
      </c>
      <c r="AV9" s="14">
        <v>340934</v>
      </c>
      <c r="AW9" s="119">
        <v>374939</v>
      </c>
    </row>
    <row r="10" spans="1:49">
      <c r="A10" s="1" t="s">
        <v>20</v>
      </c>
      <c r="B10" s="1" t="s">
        <v>21</v>
      </c>
      <c r="C10" s="1">
        <v>74406</v>
      </c>
      <c r="D10" s="1">
        <v>76927</v>
      </c>
      <c r="E10" s="1">
        <v>83235</v>
      </c>
      <c r="F10" s="1">
        <v>80520</v>
      </c>
      <c r="G10" s="3">
        <v>82327</v>
      </c>
      <c r="H10" s="3">
        <v>78482</v>
      </c>
      <c r="I10" s="3">
        <v>80802</v>
      </c>
      <c r="J10" s="3">
        <v>81489</v>
      </c>
      <c r="K10" s="3">
        <v>81746</v>
      </c>
      <c r="L10" s="3">
        <v>82229</v>
      </c>
      <c r="M10" s="3">
        <v>84865</v>
      </c>
      <c r="N10" s="3">
        <v>89481</v>
      </c>
      <c r="O10" s="3">
        <v>90403</v>
      </c>
      <c r="P10" s="3">
        <v>97979</v>
      </c>
      <c r="Q10" s="3">
        <v>100371</v>
      </c>
      <c r="R10" s="3">
        <v>105554</v>
      </c>
      <c r="S10" s="3">
        <v>93625</v>
      </c>
      <c r="T10" s="3">
        <v>101726</v>
      </c>
      <c r="U10" s="3">
        <v>104488</v>
      </c>
      <c r="V10" s="3">
        <v>105828</v>
      </c>
      <c r="W10" s="3">
        <v>104449</v>
      </c>
      <c r="X10" s="3">
        <v>110252</v>
      </c>
      <c r="Y10" s="3">
        <v>103378</v>
      </c>
      <c r="Z10" s="3">
        <v>103604</v>
      </c>
      <c r="AA10" s="3">
        <v>118038</v>
      </c>
      <c r="AB10" s="3">
        <v>134511</v>
      </c>
      <c r="AC10" s="3">
        <v>129726</v>
      </c>
      <c r="AD10" s="3">
        <v>131931</v>
      </c>
      <c r="AE10" s="3">
        <v>139629</v>
      </c>
      <c r="AF10" s="3">
        <v>141599</v>
      </c>
      <c r="AG10" s="3">
        <v>94694</v>
      </c>
      <c r="AH10" s="3">
        <v>84592</v>
      </c>
      <c r="AI10" s="3">
        <v>73515</v>
      </c>
      <c r="AJ10" s="3">
        <v>85604</v>
      </c>
      <c r="AK10" s="8">
        <v>103050</v>
      </c>
      <c r="AL10" s="8">
        <v>119661</v>
      </c>
      <c r="AM10" s="8">
        <v>146366</v>
      </c>
      <c r="AN10" s="9">
        <v>180431</v>
      </c>
      <c r="AO10" s="8">
        <v>192439</v>
      </c>
      <c r="AP10" s="9">
        <v>215199</v>
      </c>
      <c r="AQ10" s="14">
        <v>182044</v>
      </c>
      <c r="AR10" s="14">
        <v>203186</v>
      </c>
      <c r="AS10" s="14">
        <v>244006</v>
      </c>
      <c r="AT10" s="14">
        <v>273856</v>
      </c>
      <c r="AU10" s="14">
        <v>304612</v>
      </c>
      <c r="AV10" s="14">
        <v>324788</v>
      </c>
      <c r="AW10" s="119">
        <v>351783</v>
      </c>
    </row>
    <row r="11" spans="1:49">
      <c r="A11" s="1" t="s">
        <v>22</v>
      </c>
      <c r="B11" s="1" t="s">
        <v>23</v>
      </c>
      <c r="C11" s="1">
        <v>44272</v>
      </c>
      <c r="D11" s="1">
        <v>45915</v>
      </c>
      <c r="E11" s="1">
        <v>52470</v>
      </c>
      <c r="F11" s="1">
        <v>57485</v>
      </c>
      <c r="G11" s="3">
        <v>58628</v>
      </c>
      <c r="H11" s="3">
        <v>61724</v>
      </c>
      <c r="I11" s="3">
        <v>62361</v>
      </c>
      <c r="J11" s="3">
        <v>60670</v>
      </c>
      <c r="K11" s="3">
        <v>64829</v>
      </c>
      <c r="L11" s="3">
        <v>63528</v>
      </c>
      <c r="M11" s="3">
        <v>62954</v>
      </c>
      <c r="N11" s="3">
        <v>64869</v>
      </c>
      <c r="O11" s="3">
        <v>65774</v>
      </c>
      <c r="P11" s="3">
        <v>67006</v>
      </c>
      <c r="Q11" s="3">
        <v>69896</v>
      </c>
      <c r="R11" s="3">
        <v>70060</v>
      </c>
      <c r="S11" s="3">
        <v>71459</v>
      </c>
      <c r="T11" s="3">
        <v>74013</v>
      </c>
      <c r="U11" s="3">
        <v>73106</v>
      </c>
      <c r="V11" s="3">
        <v>72193</v>
      </c>
      <c r="W11" s="3">
        <v>68243</v>
      </c>
      <c r="X11" s="3">
        <v>75313</v>
      </c>
      <c r="Y11" s="3">
        <v>71964</v>
      </c>
      <c r="Z11" s="3">
        <v>70904</v>
      </c>
      <c r="AA11" s="3">
        <v>61891</v>
      </c>
      <c r="AB11" s="3">
        <v>75970</v>
      </c>
      <c r="AC11" s="3">
        <v>77467</v>
      </c>
      <c r="AD11" s="3">
        <v>82702</v>
      </c>
      <c r="AE11" s="3">
        <v>91472</v>
      </c>
      <c r="AF11" s="3">
        <v>104924</v>
      </c>
      <c r="AG11" s="3">
        <v>89237</v>
      </c>
      <c r="AH11" s="3">
        <v>72289</v>
      </c>
      <c r="AI11" s="3">
        <v>69182</v>
      </c>
      <c r="AJ11" s="3">
        <v>81167</v>
      </c>
      <c r="AK11" s="8">
        <v>82190</v>
      </c>
      <c r="AL11" s="8">
        <v>87246</v>
      </c>
      <c r="AM11" s="8">
        <v>101950</v>
      </c>
      <c r="AN11" s="9">
        <v>116092</v>
      </c>
      <c r="AO11" s="8">
        <v>138365</v>
      </c>
      <c r="AP11" s="9">
        <v>154014</v>
      </c>
      <c r="AQ11" s="14">
        <v>87354</v>
      </c>
      <c r="AR11" s="14">
        <v>110596</v>
      </c>
      <c r="AS11" s="14">
        <v>135968</v>
      </c>
      <c r="AT11" s="14">
        <v>165579</v>
      </c>
      <c r="AU11" s="14">
        <v>187404</v>
      </c>
      <c r="AV11" s="14">
        <v>208503</v>
      </c>
      <c r="AW11" s="119">
        <v>248404</v>
      </c>
    </row>
    <row r="12" spans="1:49">
      <c r="A12" s="1" t="s">
        <v>24</v>
      </c>
      <c r="B12" s="1" t="s">
        <v>25</v>
      </c>
      <c r="C12" s="1">
        <v>63051</v>
      </c>
      <c r="D12" s="1">
        <v>68371</v>
      </c>
      <c r="E12" s="1">
        <v>73490</v>
      </c>
      <c r="F12" s="1">
        <v>76224</v>
      </c>
      <c r="G12" s="3">
        <v>74265</v>
      </c>
      <c r="H12" s="3">
        <v>68840</v>
      </c>
      <c r="I12" s="3">
        <v>71304</v>
      </c>
      <c r="J12" s="3">
        <v>60275</v>
      </c>
      <c r="K12" s="3">
        <v>62495</v>
      </c>
      <c r="L12" s="3">
        <v>65449</v>
      </c>
      <c r="M12" s="3">
        <v>62393</v>
      </c>
      <c r="N12" s="3">
        <v>67139</v>
      </c>
      <c r="O12" s="3">
        <v>66448</v>
      </c>
      <c r="P12" s="3">
        <v>69230</v>
      </c>
      <c r="Q12" s="3">
        <v>71022</v>
      </c>
      <c r="R12" s="3">
        <v>72396</v>
      </c>
      <c r="S12" s="3">
        <v>75166</v>
      </c>
      <c r="T12" s="3">
        <v>78730</v>
      </c>
      <c r="U12" s="3">
        <v>78994</v>
      </c>
      <c r="V12" s="3">
        <v>80002</v>
      </c>
      <c r="W12" s="3">
        <v>79176</v>
      </c>
      <c r="X12" s="3">
        <v>83324</v>
      </c>
      <c r="Y12" s="3">
        <v>86040</v>
      </c>
      <c r="Z12" s="3">
        <v>84981</v>
      </c>
      <c r="AA12" s="3">
        <v>94100</v>
      </c>
      <c r="AB12" s="3">
        <v>117060</v>
      </c>
      <c r="AC12" s="3">
        <v>116541</v>
      </c>
      <c r="AD12" s="3">
        <v>120125</v>
      </c>
      <c r="AE12" s="3">
        <v>128899</v>
      </c>
      <c r="AF12" s="3">
        <v>132810</v>
      </c>
      <c r="AG12" s="3">
        <v>126316</v>
      </c>
      <c r="AH12" s="3">
        <v>76674</v>
      </c>
      <c r="AI12" s="3">
        <v>46223</v>
      </c>
      <c r="AJ12" s="3">
        <v>60211</v>
      </c>
      <c r="AK12" s="8">
        <v>72385</v>
      </c>
      <c r="AL12" s="8">
        <v>81177</v>
      </c>
      <c r="AM12" s="8">
        <v>94767</v>
      </c>
      <c r="AN12" s="9">
        <v>117855</v>
      </c>
      <c r="AO12" s="8">
        <v>135970</v>
      </c>
      <c r="AP12" s="9">
        <v>149423</v>
      </c>
      <c r="AQ12" s="14">
        <v>105856</v>
      </c>
      <c r="AR12" s="14">
        <v>119055</v>
      </c>
      <c r="AS12" s="14">
        <v>137468</v>
      </c>
      <c r="AT12" s="14">
        <v>155817</v>
      </c>
      <c r="AU12" s="14">
        <v>172555</v>
      </c>
      <c r="AV12" s="14">
        <v>181937</v>
      </c>
      <c r="AW12" s="119">
        <v>207036</v>
      </c>
    </row>
    <row r="13" spans="1:49">
      <c r="A13" s="1" t="s">
        <v>26</v>
      </c>
      <c r="B13" s="1" t="s">
        <v>27</v>
      </c>
      <c r="C13" s="1">
        <v>132682</v>
      </c>
      <c r="D13" s="1">
        <v>120078</v>
      </c>
      <c r="E13" s="1">
        <v>128089</v>
      </c>
      <c r="F13" s="1">
        <v>134044</v>
      </c>
      <c r="G13" s="3">
        <v>141691</v>
      </c>
      <c r="H13" s="3">
        <v>143196</v>
      </c>
      <c r="I13" s="3">
        <v>137173</v>
      </c>
      <c r="J13" s="3">
        <v>120491</v>
      </c>
      <c r="K13" s="3">
        <v>134269</v>
      </c>
      <c r="L13" s="3">
        <v>140131</v>
      </c>
      <c r="M13" s="3">
        <v>136827</v>
      </c>
      <c r="N13" s="3">
        <v>147091</v>
      </c>
      <c r="O13" s="3">
        <v>151724</v>
      </c>
      <c r="P13" s="3">
        <v>152845</v>
      </c>
      <c r="Q13" s="3">
        <v>156317</v>
      </c>
      <c r="R13" s="3">
        <v>160628</v>
      </c>
      <c r="S13" s="3">
        <v>162872</v>
      </c>
      <c r="T13" s="3">
        <v>153093</v>
      </c>
      <c r="U13" s="3">
        <v>156131</v>
      </c>
      <c r="V13" s="3">
        <v>161477</v>
      </c>
      <c r="W13" s="3">
        <v>136086</v>
      </c>
      <c r="X13" s="3">
        <v>177025</v>
      </c>
      <c r="Y13" s="3">
        <v>184708</v>
      </c>
      <c r="Z13" s="3">
        <v>195176</v>
      </c>
      <c r="AA13" s="3">
        <v>196542</v>
      </c>
      <c r="AB13" s="3">
        <v>214972</v>
      </c>
      <c r="AC13" s="3">
        <v>208021</v>
      </c>
      <c r="AD13" s="3">
        <v>237502</v>
      </c>
      <c r="AE13" s="3">
        <v>263313</v>
      </c>
      <c r="AF13" s="3">
        <v>237423</v>
      </c>
      <c r="AG13" s="3">
        <v>144880</v>
      </c>
      <c r="AH13" s="3">
        <v>157393</v>
      </c>
      <c r="AI13" s="3">
        <v>174607</v>
      </c>
      <c r="AJ13" s="3">
        <v>197544</v>
      </c>
      <c r="AK13" s="8">
        <v>221477</v>
      </c>
      <c r="AL13" s="8">
        <v>213682</v>
      </c>
      <c r="AM13" s="8">
        <v>238838</v>
      </c>
      <c r="AN13" s="9">
        <v>276918</v>
      </c>
      <c r="AO13" s="8">
        <v>304429</v>
      </c>
      <c r="AP13" s="9">
        <v>288294</v>
      </c>
      <c r="AQ13" s="14">
        <v>97922</v>
      </c>
      <c r="AR13" s="14">
        <v>130896</v>
      </c>
      <c r="AS13" s="14">
        <v>171539</v>
      </c>
      <c r="AT13" s="14">
        <v>216946</v>
      </c>
      <c r="AU13" s="14">
        <v>268004</v>
      </c>
      <c r="AV13" s="14">
        <v>315280</v>
      </c>
      <c r="AW13" s="119">
        <v>369215</v>
      </c>
    </row>
    <row r="14" spans="1:49">
      <c r="A14" s="1" t="s">
        <v>28</v>
      </c>
      <c r="B14" s="1" t="s">
        <v>29</v>
      </c>
      <c r="C14" s="1">
        <v>53337</v>
      </c>
      <c r="D14" s="1">
        <v>51837</v>
      </c>
      <c r="E14" s="1">
        <v>56171</v>
      </c>
      <c r="F14" s="1">
        <v>58286</v>
      </c>
      <c r="G14" s="3">
        <v>60355</v>
      </c>
      <c r="H14" s="3">
        <v>58015</v>
      </c>
      <c r="I14" s="3">
        <v>60141</v>
      </c>
      <c r="J14" s="3">
        <v>48477</v>
      </c>
      <c r="K14" s="3">
        <v>55137</v>
      </c>
      <c r="L14" s="3">
        <v>61436</v>
      </c>
      <c r="M14" s="3">
        <v>61017</v>
      </c>
      <c r="N14" s="3">
        <v>66781</v>
      </c>
      <c r="O14" s="3">
        <v>68904</v>
      </c>
      <c r="P14" s="3">
        <v>71656</v>
      </c>
      <c r="Q14" s="3">
        <v>72159</v>
      </c>
      <c r="R14" s="3">
        <v>73236</v>
      </c>
      <c r="S14" s="3">
        <v>76935</v>
      </c>
      <c r="T14" s="3">
        <v>77772</v>
      </c>
      <c r="U14" s="3">
        <v>77100</v>
      </c>
      <c r="V14" s="3">
        <v>77280</v>
      </c>
      <c r="W14" s="3">
        <v>64304</v>
      </c>
      <c r="X14" s="3">
        <v>89895</v>
      </c>
      <c r="Y14" s="3">
        <v>90119</v>
      </c>
      <c r="Z14" s="3">
        <v>84740</v>
      </c>
      <c r="AA14" s="3">
        <v>95548</v>
      </c>
      <c r="AB14" s="3">
        <v>113752</v>
      </c>
      <c r="AC14" s="3">
        <v>110786</v>
      </c>
      <c r="AD14" s="3">
        <v>120050</v>
      </c>
      <c r="AE14" s="3">
        <v>134677</v>
      </c>
      <c r="AF14" s="3">
        <v>137601</v>
      </c>
      <c r="AG14" s="3">
        <v>108836</v>
      </c>
      <c r="AH14" s="3">
        <v>100395</v>
      </c>
      <c r="AI14" s="3">
        <v>80819</v>
      </c>
      <c r="AJ14" s="3">
        <v>89956</v>
      </c>
      <c r="AK14" s="8">
        <v>104267</v>
      </c>
      <c r="AL14" s="8">
        <v>106857</v>
      </c>
      <c r="AM14" s="8">
        <v>115092</v>
      </c>
      <c r="AN14" s="9">
        <v>143407</v>
      </c>
      <c r="AO14" s="8">
        <v>155822</v>
      </c>
      <c r="AP14" s="9">
        <v>150471</v>
      </c>
      <c r="AQ14" s="14">
        <v>86172</v>
      </c>
      <c r="AR14" s="14">
        <v>99922</v>
      </c>
      <c r="AS14" s="14">
        <v>121384</v>
      </c>
      <c r="AT14" s="14">
        <v>144490</v>
      </c>
      <c r="AU14" s="14">
        <v>164359</v>
      </c>
      <c r="AV14" s="14">
        <v>190873</v>
      </c>
      <c r="AW14" s="119">
        <v>216700</v>
      </c>
    </row>
    <row r="15" spans="1:49">
      <c r="A15" s="1" t="s">
        <v>30</v>
      </c>
      <c r="B15" s="1" t="s">
        <v>31</v>
      </c>
      <c r="C15" s="1">
        <v>72189</v>
      </c>
      <c r="D15" s="1">
        <v>62799</v>
      </c>
      <c r="E15" s="1">
        <v>70897</v>
      </c>
      <c r="F15" s="1">
        <v>72865</v>
      </c>
      <c r="G15" s="3">
        <v>78759</v>
      </c>
      <c r="H15" s="3">
        <v>79218</v>
      </c>
      <c r="I15" s="3">
        <v>81092</v>
      </c>
      <c r="J15" s="3">
        <v>79556</v>
      </c>
      <c r="K15" s="3">
        <v>86089</v>
      </c>
      <c r="L15" s="3">
        <v>88814</v>
      </c>
      <c r="M15" s="3">
        <v>82626</v>
      </c>
      <c r="N15" s="3">
        <v>78330</v>
      </c>
      <c r="O15" s="3">
        <v>69493</v>
      </c>
      <c r="P15" s="3">
        <v>81919</v>
      </c>
      <c r="Q15" s="3">
        <v>83691</v>
      </c>
      <c r="R15" s="3">
        <v>85538</v>
      </c>
      <c r="S15" s="3">
        <v>86391</v>
      </c>
      <c r="T15" s="3">
        <v>89690</v>
      </c>
      <c r="U15" s="3">
        <v>92347</v>
      </c>
      <c r="V15" s="3">
        <v>86877</v>
      </c>
      <c r="W15" s="3">
        <v>82377</v>
      </c>
      <c r="X15" s="3">
        <v>102266</v>
      </c>
      <c r="Y15" s="3">
        <v>87493</v>
      </c>
      <c r="Z15" s="3">
        <v>83284</v>
      </c>
      <c r="AA15" s="3">
        <v>85974</v>
      </c>
      <c r="AB15" s="3">
        <v>112738</v>
      </c>
      <c r="AC15" s="3">
        <v>111333</v>
      </c>
      <c r="AD15" s="3">
        <v>118735</v>
      </c>
      <c r="AE15" s="3">
        <v>129166</v>
      </c>
      <c r="AF15" s="3">
        <v>132760</v>
      </c>
      <c r="AG15" s="3">
        <v>82772</v>
      </c>
      <c r="AH15" s="3">
        <v>86348</v>
      </c>
      <c r="AI15" s="3">
        <v>83757</v>
      </c>
      <c r="AJ15" s="3">
        <v>88103</v>
      </c>
      <c r="AK15" s="8">
        <v>99987</v>
      </c>
      <c r="AL15" s="8">
        <v>114000</v>
      </c>
      <c r="AM15" s="8">
        <v>135199</v>
      </c>
      <c r="AN15" s="9">
        <v>158743</v>
      </c>
      <c r="AO15" s="8">
        <v>128173</v>
      </c>
      <c r="AP15" s="9">
        <v>141884</v>
      </c>
      <c r="AQ15" s="14">
        <v>92932</v>
      </c>
      <c r="AR15" s="14">
        <v>114216</v>
      </c>
      <c r="AS15" s="14">
        <v>126491</v>
      </c>
      <c r="AT15" s="14">
        <v>143147</v>
      </c>
      <c r="AU15" s="14">
        <v>168313</v>
      </c>
      <c r="AV15" s="14">
        <v>188382</v>
      </c>
      <c r="AW15" s="119">
        <v>218303</v>
      </c>
    </row>
    <row r="16" spans="1:49">
      <c r="A16" s="1" t="s">
        <v>32</v>
      </c>
      <c r="B16" s="1" t="s">
        <v>154</v>
      </c>
      <c r="C16" s="1">
        <v>78522</v>
      </c>
      <c r="D16" s="1">
        <v>64534</v>
      </c>
      <c r="E16" s="1">
        <v>68672</v>
      </c>
      <c r="F16" s="1">
        <v>72898</v>
      </c>
      <c r="G16" s="3">
        <v>81992</v>
      </c>
      <c r="H16" s="3">
        <v>79624</v>
      </c>
      <c r="I16" s="3">
        <v>79203</v>
      </c>
      <c r="J16" s="3">
        <v>81272</v>
      </c>
      <c r="K16" s="3">
        <v>88192</v>
      </c>
      <c r="L16" s="3">
        <v>86238</v>
      </c>
      <c r="M16" s="3">
        <v>77916</v>
      </c>
      <c r="N16" s="3">
        <v>75435</v>
      </c>
      <c r="O16" s="3">
        <v>74916</v>
      </c>
      <c r="P16" s="3">
        <v>82143</v>
      </c>
      <c r="Q16" s="3">
        <v>82328</v>
      </c>
      <c r="R16" s="3">
        <v>86407</v>
      </c>
      <c r="S16" s="3">
        <v>91649</v>
      </c>
      <c r="T16" s="3">
        <v>94807</v>
      </c>
      <c r="U16" s="3">
        <v>95277</v>
      </c>
      <c r="V16" s="3">
        <v>79560</v>
      </c>
      <c r="W16" s="3">
        <v>74895</v>
      </c>
      <c r="X16" s="3">
        <v>95682</v>
      </c>
      <c r="Y16" s="3">
        <v>94810</v>
      </c>
      <c r="Z16" s="3">
        <v>94023</v>
      </c>
      <c r="AA16" s="3">
        <v>89636</v>
      </c>
      <c r="AB16" s="3">
        <v>111190</v>
      </c>
      <c r="AC16" s="3">
        <v>116542</v>
      </c>
      <c r="AD16" s="3">
        <v>122482</v>
      </c>
      <c r="AE16" s="3">
        <v>131975</v>
      </c>
      <c r="AF16" s="3">
        <v>129922</v>
      </c>
      <c r="AG16" s="3">
        <v>86087</v>
      </c>
      <c r="AH16" s="3">
        <v>78938</v>
      </c>
      <c r="AI16" s="3">
        <v>77744</v>
      </c>
      <c r="AJ16" s="3">
        <v>88637</v>
      </c>
      <c r="AK16" s="8">
        <v>101605</v>
      </c>
      <c r="AL16" s="8">
        <v>116657</v>
      </c>
      <c r="AM16" s="8">
        <v>131419</v>
      </c>
      <c r="AN16" s="9">
        <v>156857</v>
      </c>
      <c r="AO16" s="8">
        <v>151802</v>
      </c>
      <c r="AP16" s="9">
        <v>160133</v>
      </c>
      <c r="AQ16" s="14">
        <v>87766</v>
      </c>
      <c r="AR16" s="14">
        <v>103299</v>
      </c>
      <c r="AS16" s="14">
        <v>132194</v>
      </c>
      <c r="AT16" s="14">
        <v>149704</v>
      </c>
      <c r="AU16" s="14">
        <v>180242</v>
      </c>
      <c r="AV16" s="14">
        <v>198289</v>
      </c>
      <c r="AW16" s="119">
        <v>224327</v>
      </c>
    </row>
    <row r="17" spans="1:49">
      <c r="A17" s="1" t="s">
        <v>33</v>
      </c>
      <c r="B17" s="1" t="s">
        <v>34</v>
      </c>
      <c r="C17" s="1">
        <v>99184</v>
      </c>
      <c r="D17" s="1">
        <v>77095</v>
      </c>
      <c r="E17" s="1">
        <v>86228</v>
      </c>
      <c r="F17" s="1">
        <v>88358</v>
      </c>
      <c r="G17" s="3">
        <v>95458</v>
      </c>
      <c r="H17" s="3">
        <v>100662</v>
      </c>
      <c r="I17" s="3">
        <v>101837</v>
      </c>
      <c r="J17" s="3">
        <v>91448</v>
      </c>
      <c r="K17" s="3">
        <v>93103</v>
      </c>
      <c r="L17" s="3">
        <v>89421</v>
      </c>
      <c r="M17" s="3">
        <v>91569</v>
      </c>
      <c r="N17" s="3">
        <v>92629</v>
      </c>
      <c r="O17" s="3">
        <v>93759</v>
      </c>
      <c r="P17" s="3">
        <v>95761</v>
      </c>
      <c r="Q17" s="3">
        <v>102497</v>
      </c>
      <c r="R17" s="3">
        <v>109030</v>
      </c>
      <c r="S17" s="3">
        <v>115553</v>
      </c>
      <c r="T17" s="3">
        <v>124454</v>
      </c>
      <c r="U17" s="3">
        <v>126297</v>
      </c>
      <c r="V17" s="3">
        <v>116952</v>
      </c>
      <c r="W17" s="3">
        <v>87017</v>
      </c>
      <c r="X17" s="3">
        <v>110354</v>
      </c>
      <c r="Y17" s="3">
        <v>103646</v>
      </c>
      <c r="Z17" s="3">
        <v>99709</v>
      </c>
      <c r="AA17" s="3">
        <v>89343</v>
      </c>
      <c r="AB17" s="3">
        <v>113243</v>
      </c>
      <c r="AC17" s="3">
        <v>112152</v>
      </c>
      <c r="AD17" s="3">
        <v>118916</v>
      </c>
      <c r="AE17" s="3">
        <v>126205</v>
      </c>
      <c r="AF17" s="3">
        <v>122938</v>
      </c>
      <c r="AG17" s="3">
        <v>99483</v>
      </c>
      <c r="AH17" s="3">
        <v>75010</v>
      </c>
      <c r="AI17" s="3">
        <v>68341</v>
      </c>
      <c r="AJ17" s="3">
        <v>79571</v>
      </c>
      <c r="AK17" s="8">
        <v>79824</v>
      </c>
      <c r="AL17" s="8">
        <v>84800</v>
      </c>
      <c r="AM17" s="8">
        <v>98061</v>
      </c>
      <c r="AN17" s="9">
        <v>119797</v>
      </c>
      <c r="AO17" s="8">
        <v>129510</v>
      </c>
      <c r="AP17" s="9">
        <v>149284</v>
      </c>
      <c r="AQ17" s="14">
        <v>61458</v>
      </c>
      <c r="AR17" s="14">
        <v>78203</v>
      </c>
      <c r="AS17" s="14">
        <v>99083</v>
      </c>
      <c r="AT17" s="14">
        <v>120038</v>
      </c>
      <c r="AU17" s="14">
        <v>149164</v>
      </c>
      <c r="AV17" s="14">
        <v>172728</v>
      </c>
      <c r="AW17" s="119">
        <v>208458</v>
      </c>
    </row>
    <row r="18" spans="1:49">
      <c r="A18" s="1" t="s">
        <v>35</v>
      </c>
      <c r="B18" s="1" t="s">
        <v>36</v>
      </c>
      <c r="C18" s="1">
        <v>145315</v>
      </c>
      <c r="D18" s="1">
        <v>143801</v>
      </c>
      <c r="E18" s="1">
        <v>154818</v>
      </c>
      <c r="F18" s="1">
        <v>145919</v>
      </c>
      <c r="G18" s="3">
        <v>144631</v>
      </c>
      <c r="H18" s="3">
        <v>147421</v>
      </c>
      <c r="I18" s="3">
        <v>164755</v>
      </c>
      <c r="J18" s="3">
        <v>142453</v>
      </c>
      <c r="K18" s="3">
        <v>141367</v>
      </c>
      <c r="L18" s="3">
        <v>144274</v>
      </c>
      <c r="M18" s="3">
        <v>133093</v>
      </c>
      <c r="N18" s="3">
        <v>142819</v>
      </c>
      <c r="O18" s="3">
        <v>146770</v>
      </c>
      <c r="P18" s="3">
        <v>160939</v>
      </c>
      <c r="Q18" s="3">
        <v>164363</v>
      </c>
      <c r="R18" s="3">
        <v>165029</v>
      </c>
      <c r="S18" s="3">
        <v>159170</v>
      </c>
      <c r="T18" s="3">
        <v>167726</v>
      </c>
      <c r="U18" s="3">
        <v>161256</v>
      </c>
      <c r="V18" s="3">
        <v>153177</v>
      </c>
      <c r="W18" s="3">
        <v>131530</v>
      </c>
      <c r="X18" s="3">
        <v>158134</v>
      </c>
      <c r="Y18" s="3">
        <v>164748</v>
      </c>
      <c r="Z18" s="3">
        <v>164940</v>
      </c>
      <c r="AA18" s="3">
        <v>190619</v>
      </c>
      <c r="AB18" s="3">
        <v>247150</v>
      </c>
      <c r="AC18" s="3">
        <v>232726</v>
      </c>
      <c r="AD18" s="3">
        <v>256361</v>
      </c>
      <c r="AE18" s="3">
        <v>260213</v>
      </c>
      <c r="AF18" s="3">
        <v>276463</v>
      </c>
      <c r="AG18" s="3">
        <v>246821</v>
      </c>
      <c r="AH18" s="3">
        <v>241685</v>
      </c>
      <c r="AI18" s="3">
        <v>159703</v>
      </c>
      <c r="AJ18" s="3">
        <v>176690</v>
      </c>
      <c r="AK18" s="8">
        <v>190746</v>
      </c>
      <c r="AL18" s="8">
        <v>181323</v>
      </c>
      <c r="AM18" s="8">
        <v>184091</v>
      </c>
      <c r="AN18" s="9">
        <v>218072</v>
      </c>
      <c r="AO18" s="8">
        <v>245319</v>
      </c>
      <c r="AP18" s="9">
        <v>281995</v>
      </c>
      <c r="AQ18" s="14">
        <v>178658</v>
      </c>
      <c r="AR18" s="14">
        <v>218475</v>
      </c>
      <c r="AS18" s="14">
        <v>242957</v>
      </c>
      <c r="AT18" s="14">
        <v>283768</v>
      </c>
      <c r="AU18" s="14">
        <v>324942</v>
      </c>
      <c r="AV18" s="14">
        <v>344728</v>
      </c>
      <c r="AW18" s="119">
        <v>398735</v>
      </c>
    </row>
    <row r="19" spans="1:49">
      <c r="A19" s="1" t="s">
        <v>37</v>
      </c>
      <c r="B19" s="1" t="s">
        <v>38</v>
      </c>
      <c r="C19" s="1">
        <v>68731</v>
      </c>
      <c r="D19" s="1">
        <v>67373</v>
      </c>
      <c r="E19" s="1">
        <v>73994</v>
      </c>
      <c r="F19" s="1">
        <v>74232</v>
      </c>
      <c r="G19" s="3">
        <v>77965</v>
      </c>
      <c r="H19" s="3">
        <v>79741</v>
      </c>
      <c r="I19" s="3">
        <v>75842</v>
      </c>
      <c r="J19" s="3">
        <v>71654</v>
      </c>
      <c r="K19" s="3">
        <v>74569</v>
      </c>
      <c r="L19" s="3">
        <v>78389</v>
      </c>
      <c r="M19" s="3">
        <f>77850+566</f>
        <v>78416</v>
      </c>
      <c r="N19" s="3">
        <f>72048+487</f>
        <v>72535</v>
      </c>
      <c r="O19" s="3">
        <f>70523+388</f>
        <v>70911</v>
      </c>
      <c r="P19" s="3">
        <f>73855+390</f>
        <v>74245</v>
      </c>
      <c r="Q19" s="3">
        <v>77138</v>
      </c>
      <c r="R19" s="3">
        <f>78584+388</f>
        <v>78972</v>
      </c>
      <c r="S19" s="3">
        <f>81761+452</f>
        <v>82213</v>
      </c>
      <c r="T19" s="3">
        <f>87084+463</f>
        <v>87547</v>
      </c>
      <c r="U19" s="3">
        <f>89322+448</f>
        <v>89770</v>
      </c>
      <c r="V19" s="3">
        <v>90009</v>
      </c>
      <c r="W19" s="3">
        <v>63461</v>
      </c>
      <c r="X19" s="3">
        <v>79377</v>
      </c>
      <c r="Y19" s="3">
        <v>78190</v>
      </c>
      <c r="Z19" s="3">
        <v>86828</v>
      </c>
      <c r="AA19" s="3">
        <v>91397</v>
      </c>
      <c r="AB19" s="3">
        <v>122066</v>
      </c>
      <c r="AC19" s="3">
        <v>130910</v>
      </c>
      <c r="AD19" s="3">
        <v>137974</v>
      </c>
      <c r="AE19" s="3">
        <v>147136</v>
      </c>
      <c r="AF19" s="3">
        <v>158866</v>
      </c>
      <c r="AG19" s="3">
        <v>149191</v>
      </c>
      <c r="AH19" s="3">
        <v>95293</v>
      </c>
      <c r="AI19" s="3">
        <v>68178</v>
      </c>
      <c r="AJ19" s="3">
        <v>83372</v>
      </c>
      <c r="AK19" s="8">
        <v>94524</v>
      </c>
      <c r="AL19" s="8">
        <v>107092</v>
      </c>
      <c r="AM19" s="8">
        <v>123059</v>
      </c>
      <c r="AN19" s="9">
        <v>154933</v>
      </c>
      <c r="AO19" s="8">
        <v>176387</v>
      </c>
      <c r="AP19" s="9">
        <v>174106</v>
      </c>
      <c r="AQ19" s="14">
        <v>146605</v>
      </c>
      <c r="AR19" s="14">
        <v>153858</v>
      </c>
      <c r="AS19" s="14">
        <v>167835</v>
      </c>
      <c r="AT19" s="14">
        <v>186258</v>
      </c>
      <c r="AU19" s="14">
        <v>212619</v>
      </c>
      <c r="AV19" s="14">
        <v>220108</v>
      </c>
      <c r="AW19" s="119">
        <v>234901</v>
      </c>
    </row>
    <row r="20" spans="1:49">
      <c r="A20" s="1" t="s">
        <v>39</v>
      </c>
      <c r="B20" s="1" t="s">
        <v>40</v>
      </c>
      <c r="C20" s="1">
        <v>89017</v>
      </c>
      <c r="D20" s="1">
        <v>68692</v>
      </c>
      <c r="E20" s="1">
        <v>80841</v>
      </c>
      <c r="F20" s="1">
        <v>87973</v>
      </c>
      <c r="G20" s="3">
        <v>97470</v>
      </c>
      <c r="H20" s="3">
        <v>101918</v>
      </c>
      <c r="I20" s="3">
        <v>103955</v>
      </c>
      <c r="J20" s="3">
        <v>102031</v>
      </c>
      <c r="K20" s="3">
        <v>109693</v>
      </c>
      <c r="L20" s="3">
        <v>115139</v>
      </c>
      <c r="M20" s="3">
        <v>115229</v>
      </c>
      <c r="N20" s="3">
        <v>123652</v>
      </c>
      <c r="O20" s="3">
        <v>127175</v>
      </c>
      <c r="P20" s="3">
        <v>134290</v>
      </c>
      <c r="Q20" s="3">
        <v>136048</v>
      </c>
      <c r="R20" s="3">
        <v>138759</v>
      </c>
      <c r="S20" s="3">
        <v>140457</v>
      </c>
      <c r="T20" s="3">
        <v>148001</v>
      </c>
      <c r="U20" s="3">
        <v>148357</v>
      </c>
      <c r="V20" s="3">
        <v>142712</v>
      </c>
      <c r="W20" s="3">
        <v>121668</v>
      </c>
      <c r="X20" s="3">
        <v>148525</v>
      </c>
      <c r="Y20" s="3">
        <v>142368</v>
      </c>
      <c r="Z20" s="3">
        <v>154404</v>
      </c>
      <c r="AA20" s="3">
        <v>143855</v>
      </c>
      <c r="AB20" s="3">
        <v>183448</v>
      </c>
      <c r="AC20" s="3">
        <v>183566</v>
      </c>
      <c r="AD20" s="3">
        <v>202855</v>
      </c>
      <c r="AE20" s="3">
        <v>219471</v>
      </c>
      <c r="AF20" s="3">
        <v>192255</v>
      </c>
      <c r="AG20" s="3">
        <v>107496</v>
      </c>
      <c r="AH20" s="3">
        <v>126720</v>
      </c>
      <c r="AI20" s="3">
        <v>133741</v>
      </c>
      <c r="AJ20" s="3">
        <v>151270</v>
      </c>
      <c r="AK20" s="8">
        <v>168750</v>
      </c>
      <c r="AL20" s="8">
        <v>177932</v>
      </c>
      <c r="AM20" s="8">
        <v>193065</v>
      </c>
      <c r="AN20" s="9">
        <v>221710</v>
      </c>
      <c r="AO20" s="8">
        <v>236784</v>
      </c>
      <c r="AP20" s="9">
        <v>215335</v>
      </c>
      <c r="AQ20" s="14">
        <v>67098</v>
      </c>
      <c r="AR20" s="14">
        <v>89175</v>
      </c>
      <c r="AS20" s="14">
        <v>118338</v>
      </c>
      <c r="AT20" s="14">
        <v>151202</v>
      </c>
      <c r="AU20" s="14">
        <v>193644</v>
      </c>
      <c r="AV20" s="14">
        <v>223540</v>
      </c>
      <c r="AW20" s="119">
        <v>260570</v>
      </c>
    </row>
    <row r="21" spans="1:49">
      <c r="A21" s="1" t="s">
        <v>41</v>
      </c>
      <c r="B21" s="1" t="s">
        <v>42</v>
      </c>
      <c r="C21" s="1">
        <v>133682</v>
      </c>
      <c r="D21" s="1">
        <v>117346</v>
      </c>
      <c r="E21" s="1">
        <v>128244</v>
      </c>
      <c r="F21" s="1">
        <v>127708</v>
      </c>
      <c r="G21" s="3">
        <v>131319</v>
      </c>
      <c r="H21" s="3">
        <v>129374</v>
      </c>
      <c r="I21" s="3">
        <v>124722</v>
      </c>
      <c r="J21" s="3">
        <v>113390</v>
      </c>
      <c r="K21" s="3">
        <v>122739</v>
      </c>
      <c r="L21" s="3">
        <v>117859</v>
      </c>
      <c r="M21" s="3">
        <v>109085</v>
      </c>
      <c r="N21" s="3">
        <v>118206</v>
      </c>
      <c r="O21" s="3">
        <v>122326</v>
      </c>
      <c r="P21" s="3">
        <v>126988</v>
      </c>
      <c r="Q21" s="3">
        <v>131385</v>
      </c>
      <c r="R21" s="3">
        <v>131826</v>
      </c>
      <c r="S21" s="3">
        <v>138578</v>
      </c>
      <c r="T21" s="3">
        <v>141865</v>
      </c>
      <c r="U21" s="3">
        <v>140659</v>
      </c>
      <c r="V21" s="3">
        <v>132422</v>
      </c>
      <c r="W21" s="3">
        <v>91809</v>
      </c>
      <c r="X21" s="3">
        <v>113141</v>
      </c>
      <c r="Y21" s="3">
        <v>113567</v>
      </c>
      <c r="Z21" s="3">
        <v>118594</v>
      </c>
      <c r="AA21" s="3">
        <v>110182</v>
      </c>
      <c r="AB21" s="3">
        <v>135374</v>
      </c>
      <c r="AC21" s="3">
        <v>137693</v>
      </c>
      <c r="AD21" s="3">
        <v>138309</v>
      </c>
      <c r="AE21" s="3">
        <v>155049</v>
      </c>
      <c r="AF21" s="3">
        <v>151451</v>
      </c>
      <c r="AG21" s="3">
        <v>89663</v>
      </c>
      <c r="AH21" s="3">
        <v>68056</v>
      </c>
      <c r="AI21" s="3">
        <v>73542</v>
      </c>
      <c r="AJ21" s="3">
        <v>90414</v>
      </c>
      <c r="AK21" s="8">
        <v>102419</v>
      </c>
      <c r="AL21" s="8">
        <v>105872</v>
      </c>
      <c r="AM21" s="8">
        <v>121857</v>
      </c>
      <c r="AN21" s="9">
        <v>146704</v>
      </c>
      <c r="AO21" s="8">
        <v>165149</v>
      </c>
      <c r="AP21" s="9">
        <v>161724</v>
      </c>
      <c r="AQ21" s="14">
        <v>55280</v>
      </c>
      <c r="AR21" s="14">
        <v>82282</v>
      </c>
      <c r="AS21" s="14">
        <v>109487</v>
      </c>
      <c r="AT21" s="14">
        <v>138625</v>
      </c>
      <c r="AU21" s="14">
        <v>176643</v>
      </c>
      <c r="AV21" s="14">
        <v>208981</v>
      </c>
      <c r="AW21" s="119">
        <v>245397</v>
      </c>
    </row>
    <row r="22" spans="1:49">
      <c r="A22" s="1" t="s">
        <v>43</v>
      </c>
      <c r="B22" s="1" t="s">
        <v>44</v>
      </c>
      <c r="C22" s="1">
        <v>65470</v>
      </c>
      <c r="D22" s="1">
        <v>64589</v>
      </c>
      <c r="E22" s="1">
        <v>70395</v>
      </c>
      <c r="F22" s="1">
        <v>71213</v>
      </c>
      <c r="G22" s="3">
        <v>75466</v>
      </c>
      <c r="H22" s="3">
        <v>74196</v>
      </c>
      <c r="I22" s="3">
        <v>78216</v>
      </c>
      <c r="J22" s="3">
        <v>63295</v>
      </c>
      <c r="K22" s="3">
        <v>67585</v>
      </c>
      <c r="L22" s="3">
        <v>72109</v>
      </c>
      <c r="M22" s="3">
        <v>67893</v>
      </c>
      <c r="N22" s="3">
        <v>75615</v>
      </c>
      <c r="O22" s="3">
        <v>77521</v>
      </c>
      <c r="P22" s="3">
        <v>78630</v>
      </c>
      <c r="Q22" s="3">
        <v>80686</v>
      </c>
      <c r="R22" s="3">
        <v>86116</v>
      </c>
      <c r="S22" s="3">
        <v>89397</v>
      </c>
      <c r="T22" s="3">
        <v>92404</v>
      </c>
      <c r="U22" s="3">
        <v>89459</v>
      </c>
      <c r="V22" s="3">
        <v>89969</v>
      </c>
      <c r="W22" s="3">
        <v>76743</v>
      </c>
      <c r="X22" s="3">
        <v>95059</v>
      </c>
      <c r="Y22" s="3">
        <v>98809</v>
      </c>
      <c r="Z22" s="3">
        <v>101147</v>
      </c>
      <c r="AA22" s="3">
        <v>103928</v>
      </c>
      <c r="AB22" s="3">
        <v>116429</v>
      </c>
      <c r="AC22" s="3">
        <v>107060</v>
      </c>
      <c r="AD22" s="3">
        <v>121140</v>
      </c>
      <c r="AE22" s="3">
        <v>135770</v>
      </c>
      <c r="AF22" s="3">
        <v>137428</v>
      </c>
      <c r="AG22" s="3">
        <v>89220</v>
      </c>
      <c r="AH22" s="3">
        <v>71996</v>
      </c>
      <c r="AI22" s="3">
        <v>79111</v>
      </c>
      <c r="AJ22" s="3">
        <v>90155</v>
      </c>
      <c r="AK22" s="8">
        <v>100403</v>
      </c>
      <c r="AL22" s="8">
        <v>93752</v>
      </c>
      <c r="AM22" s="8">
        <v>107255</v>
      </c>
      <c r="AN22" s="9">
        <v>131221</v>
      </c>
      <c r="AO22" s="8">
        <v>152618</v>
      </c>
      <c r="AP22" s="9">
        <v>148386</v>
      </c>
      <c r="AQ22" s="14">
        <v>43071</v>
      </c>
      <c r="AR22" s="14">
        <v>57210</v>
      </c>
      <c r="AS22" s="14">
        <v>75790</v>
      </c>
      <c r="AT22" s="14">
        <v>97335</v>
      </c>
      <c r="AU22" s="14">
        <v>121970</v>
      </c>
      <c r="AV22" s="14">
        <v>146455</v>
      </c>
      <c r="AW22" s="119">
        <v>183640</v>
      </c>
    </row>
    <row r="23" spans="1:49">
      <c r="A23" s="1" t="s">
        <v>45</v>
      </c>
      <c r="B23" s="1" t="s">
        <v>46</v>
      </c>
      <c r="C23" s="1">
        <v>80411</v>
      </c>
      <c r="D23" s="1">
        <v>78596</v>
      </c>
      <c r="E23" s="1">
        <v>86050</v>
      </c>
      <c r="F23" s="1">
        <v>85084</v>
      </c>
      <c r="G23" s="3">
        <v>87991</v>
      </c>
      <c r="H23" s="3">
        <v>92058</v>
      </c>
      <c r="I23" s="3">
        <v>89994</v>
      </c>
      <c r="J23" s="3">
        <v>90285</v>
      </c>
      <c r="K23" s="3">
        <v>89176</v>
      </c>
      <c r="L23" s="3">
        <v>91509</v>
      </c>
      <c r="M23" s="3">
        <v>92957</v>
      </c>
      <c r="N23" s="3">
        <v>93030</v>
      </c>
      <c r="O23" s="3">
        <v>93986</v>
      </c>
      <c r="P23" s="3">
        <v>94687</v>
      </c>
      <c r="Q23" s="3">
        <v>101013</v>
      </c>
      <c r="R23" s="3">
        <v>106620</v>
      </c>
      <c r="S23" s="3">
        <v>115856</v>
      </c>
      <c r="T23" s="3">
        <v>118261</v>
      </c>
      <c r="U23" s="3">
        <v>114757</v>
      </c>
      <c r="V23" s="3">
        <v>98882</v>
      </c>
      <c r="W23" s="3">
        <v>83556</v>
      </c>
      <c r="X23" s="3">
        <v>95880</v>
      </c>
      <c r="Y23" s="3">
        <v>97831</v>
      </c>
      <c r="Z23" s="3">
        <v>101129</v>
      </c>
      <c r="AA23" s="3">
        <v>101955</v>
      </c>
      <c r="AB23" s="3">
        <v>123102</v>
      </c>
      <c r="AC23" s="3">
        <v>128579</v>
      </c>
      <c r="AD23" s="3">
        <v>134768</v>
      </c>
      <c r="AE23" s="3">
        <v>135975</v>
      </c>
      <c r="AF23" s="3">
        <v>147144</v>
      </c>
      <c r="AG23" s="3">
        <v>136035</v>
      </c>
      <c r="AH23" s="3">
        <v>97948</v>
      </c>
      <c r="AI23" s="3">
        <v>83767</v>
      </c>
      <c r="AJ23" s="3">
        <v>109471</v>
      </c>
      <c r="AK23" s="8">
        <v>126116</v>
      </c>
      <c r="AL23" s="8">
        <v>136487</v>
      </c>
      <c r="AM23" s="8">
        <v>155288</v>
      </c>
      <c r="AN23" s="9">
        <v>187560</v>
      </c>
      <c r="AO23" s="8">
        <v>212162</v>
      </c>
      <c r="AP23" s="9">
        <v>225887</v>
      </c>
      <c r="AQ23" s="14">
        <v>124692</v>
      </c>
      <c r="AR23" s="14">
        <v>158161</v>
      </c>
      <c r="AS23" s="14">
        <v>191304</v>
      </c>
      <c r="AT23" s="14">
        <v>225915</v>
      </c>
      <c r="AU23" s="14">
        <v>272448</v>
      </c>
      <c r="AV23" s="14">
        <v>295293</v>
      </c>
      <c r="AW23" s="119">
        <v>338920</v>
      </c>
    </row>
    <row r="24" spans="1:49">
      <c r="A24" s="1" t="s">
        <v>47</v>
      </c>
      <c r="B24" s="1" t="s">
        <v>57</v>
      </c>
      <c r="C24" s="1">
        <v>100980</v>
      </c>
      <c r="D24" s="1">
        <v>105430</v>
      </c>
      <c r="E24" s="1">
        <v>105363</v>
      </c>
      <c r="F24" s="1">
        <v>103881</v>
      </c>
      <c r="G24" s="3">
        <v>109726</v>
      </c>
      <c r="H24" s="3">
        <v>115652</v>
      </c>
      <c r="I24" s="3">
        <v>112880</v>
      </c>
      <c r="J24" s="3">
        <v>110804</v>
      </c>
      <c r="K24" s="3">
        <v>112138</v>
      </c>
      <c r="L24" s="3">
        <v>117263</v>
      </c>
      <c r="M24" s="3">
        <v>114249</v>
      </c>
      <c r="N24" s="3">
        <v>115832</v>
      </c>
      <c r="O24" s="3">
        <v>119680</v>
      </c>
      <c r="P24" s="3">
        <v>119317</v>
      </c>
      <c r="Q24" s="3">
        <v>121000</v>
      </c>
      <c r="R24" s="3">
        <v>118109</v>
      </c>
      <c r="S24" s="3">
        <v>127584</v>
      </c>
      <c r="T24" s="3">
        <v>129899</v>
      </c>
      <c r="U24" s="3">
        <v>131517</v>
      </c>
      <c r="V24" s="3">
        <v>122612</v>
      </c>
      <c r="W24" s="3">
        <v>88989</v>
      </c>
      <c r="X24" s="3">
        <v>98360</v>
      </c>
      <c r="Y24" s="3">
        <v>99277</v>
      </c>
      <c r="Z24" s="3">
        <v>106032</v>
      </c>
      <c r="AA24" s="3">
        <v>110664</v>
      </c>
      <c r="AB24" s="3">
        <v>132652</v>
      </c>
      <c r="AC24" s="3">
        <v>136046</v>
      </c>
      <c r="AD24" s="3">
        <v>141294</v>
      </c>
      <c r="AE24" s="3">
        <v>158130</v>
      </c>
      <c r="AF24" s="3">
        <v>161053</v>
      </c>
      <c r="AG24" s="3">
        <v>121839</v>
      </c>
      <c r="AH24" s="3">
        <v>87316</v>
      </c>
      <c r="AI24" s="3">
        <v>75726</v>
      </c>
      <c r="AJ24" s="3">
        <v>94038</v>
      </c>
      <c r="AK24" s="8">
        <v>107419</v>
      </c>
      <c r="AL24" s="8">
        <v>117266</v>
      </c>
      <c r="AM24" s="8">
        <v>136536</v>
      </c>
      <c r="AN24" s="9">
        <v>172356</v>
      </c>
      <c r="AO24" s="8">
        <v>194563</v>
      </c>
      <c r="AP24" s="9">
        <v>188222</v>
      </c>
      <c r="AQ24" s="14">
        <v>122213</v>
      </c>
      <c r="AR24" s="14">
        <v>145630</v>
      </c>
      <c r="AS24" s="14">
        <v>179062</v>
      </c>
      <c r="AT24" s="14">
        <v>210664</v>
      </c>
      <c r="AU24" s="14">
        <v>252832</v>
      </c>
      <c r="AV24" s="14">
        <v>269202</v>
      </c>
      <c r="AW24" s="119">
        <v>308082</v>
      </c>
    </row>
    <row r="25" spans="1:49">
      <c r="A25" s="1" t="s">
        <v>48</v>
      </c>
      <c r="B25" s="1" t="s">
        <v>58</v>
      </c>
      <c r="C25" s="1">
        <v>66354</v>
      </c>
      <c r="D25" s="1">
        <v>67039</v>
      </c>
      <c r="E25" s="1">
        <v>74862</v>
      </c>
      <c r="F25" s="1">
        <v>76593</v>
      </c>
      <c r="G25" s="3">
        <v>81497</v>
      </c>
      <c r="H25" s="3">
        <v>84856</v>
      </c>
      <c r="I25" s="3">
        <v>87475</v>
      </c>
      <c r="J25" s="3">
        <v>80853</v>
      </c>
      <c r="K25" s="3">
        <v>86400</v>
      </c>
      <c r="L25" s="3">
        <v>84698</v>
      </c>
      <c r="M25" s="3">
        <v>79540</v>
      </c>
      <c r="N25" s="3">
        <v>86204</v>
      </c>
      <c r="O25" s="3">
        <v>88760</v>
      </c>
      <c r="P25" s="3">
        <v>94971</v>
      </c>
      <c r="Q25" s="3">
        <v>102253</v>
      </c>
      <c r="R25" s="3">
        <v>106047</v>
      </c>
      <c r="S25" s="3">
        <v>110116</v>
      </c>
      <c r="T25" s="3">
        <v>113878</v>
      </c>
      <c r="U25" s="3">
        <v>115919</v>
      </c>
      <c r="V25" s="3">
        <v>107178</v>
      </c>
      <c r="W25" s="3">
        <v>110068</v>
      </c>
      <c r="X25" s="3">
        <v>130495</v>
      </c>
      <c r="Y25" s="3">
        <v>127814</v>
      </c>
      <c r="Z25" s="3">
        <v>105579</v>
      </c>
      <c r="AA25" s="3">
        <v>105917</v>
      </c>
      <c r="AB25" s="3">
        <v>144636</v>
      </c>
      <c r="AC25" s="3">
        <v>139890</v>
      </c>
      <c r="AD25" s="3">
        <v>141424</v>
      </c>
      <c r="AE25" s="3">
        <v>157643</v>
      </c>
      <c r="AF25" s="3">
        <v>176253</v>
      </c>
      <c r="AG25" s="3">
        <v>133757</v>
      </c>
      <c r="AH25" s="3">
        <v>114125</v>
      </c>
      <c r="AI25" s="3">
        <v>97901</v>
      </c>
      <c r="AJ25" s="3">
        <v>108895</v>
      </c>
      <c r="AK25" s="8">
        <v>118203</v>
      </c>
      <c r="AL25" s="8">
        <v>124483</v>
      </c>
      <c r="AM25" s="8">
        <v>139103</v>
      </c>
      <c r="AN25" s="9">
        <v>168782</v>
      </c>
      <c r="AO25" s="8">
        <v>187569</v>
      </c>
      <c r="AP25" s="9">
        <v>218510</v>
      </c>
      <c r="AQ25" s="14">
        <v>100878</v>
      </c>
      <c r="AR25" s="14">
        <v>120366</v>
      </c>
      <c r="AS25" s="14">
        <v>145437</v>
      </c>
      <c r="AT25" s="14">
        <v>166780</v>
      </c>
      <c r="AU25" s="14">
        <v>198777</v>
      </c>
      <c r="AV25" s="14">
        <v>215967</v>
      </c>
      <c r="AW25" s="119">
        <v>253827</v>
      </c>
    </row>
    <row r="26" spans="1:49">
      <c r="A26" s="1" t="s">
        <v>49</v>
      </c>
      <c r="B26" s="1" t="s">
        <v>155</v>
      </c>
      <c r="C26" s="1">
        <v>52629</v>
      </c>
      <c r="D26" s="1">
        <v>55567</v>
      </c>
      <c r="E26" s="1">
        <v>68783</v>
      </c>
      <c r="F26" s="1">
        <v>70780</v>
      </c>
      <c r="G26" s="3">
        <v>61465</v>
      </c>
      <c r="H26" s="3">
        <v>59404</v>
      </c>
      <c r="I26" s="3">
        <v>63968</v>
      </c>
      <c r="J26" s="3">
        <v>71709</v>
      </c>
      <c r="K26" s="3">
        <v>76550</v>
      </c>
      <c r="L26" s="3">
        <v>74067</v>
      </c>
      <c r="M26" s="3">
        <v>72610</v>
      </c>
      <c r="N26" s="3">
        <v>76806</v>
      </c>
      <c r="O26" s="3">
        <v>76706</v>
      </c>
      <c r="P26" s="3">
        <v>79302</v>
      </c>
      <c r="Q26" s="3">
        <v>82068</v>
      </c>
      <c r="R26" s="3">
        <v>85948</v>
      </c>
      <c r="S26" s="3">
        <v>89185</v>
      </c>
      <c r="T26" s="3">
        <v>87826</v>
      </c>
      <c r="U26" s="3">
        <v>88846</v>
      </c>
      <c r="V26" s="3">
        <v>77182</v>
      </c>
      <c r="W26" s="3">
        <v>91672</v>
      </c>
      <c r="X26" s="3">
        <v>114192</v>
      </c>
      <c r="Y26" s="3">
        <v>119216</v>
      </c>
      <c r="Z26" s="3">
        <v>107254</v>
      </c>
      <c r="AA26" s="3">
        <v>125630</v>
      </c>
      <c r="AB26" s="3">
        <v>155119</v>
      </c>
      <c r="AC26" s="3">
        <v>147094</v>
      </c>
      <c r="AD26" s="3">
        <v>145192</v>
      </c>
      <c r="AE26" s="3">
        <v>155121</v>
      </c>
      <c r="AF26" s="3">
        <v>171348</v>
      </c>
      <c r="AG26" s="3">
        <v>97050</v>
      </c>
      <c r="AH26" s="3">
        <v>86760</v>
      </c>
      <c r="AI26" s="3">
        <v>85460</v>
      </c>
      <c r="AJ26" s="3">
        <v>85903</v>
      </c>
      <c r="AK26" s="8">
        <v>102032</v>
      </c>
      <c r="AL26" s="8">
        <v>124944</v>
      </c>
      <c r="AM26" s="8">
        <v>149155</v>
      </c>
      <c r="AN26" s="9">
        <v>190673</v>
      </c>
      <c r="AO26" s="8">
        <v>198886</v>
      </c>
      <c r="AP26" s="9">
        <v>238170</v>
      </c>
      <c r="AQ26" s="14">
        <v>153852</v>
      </c>
      <c r="AR26" s="14">
        <v>163279</v>
      </c>
      <c r="AS26" s="14">
        <v>192025</v>
      </c>
      <c r="AT26" s="14">
        <v>209312</v>
      </c>
      <c r="AU26" s="14">
        <v>238234</v>
      </c>
      <c r="AV26" s="14">
        <v>265013</v>
      </c>
      <c r="AW26" s="119">
        <v>309042</v>
      </c>
    </row>
    <row r="27" spans="1:49" ht="13.5" thickBot="1">
      <c r="A27" s="21" t="s">
        <v>50</v>
      </c>
      <c r="B27" s="21" t="s">
        <v>51</v>
      </c>
      <c r="C27" s="21">
        <v>1044</v>
      </c>
      <c r="D27" s="21">
        <v>3205</v>
      </c>
      <c r="E27" s="21">
        <v>1790</v>
      </c>
      <c r="F27" s="21">
        <v>597</v>
      </c>
      <c r="G27" s="24">
        <v>1208</v>
      </c>
      <c r="H27" s="24">
        <v>1437</v>
      </c>
      <c r="I27" s="24">
        <v>1465</v>
      </c>
      <c r="J27" s="24">
        <v>2742</v>
      </c>
      <c r="K27" s="24">
        <v>2955</v>
      </c>
      <c r="L27" s="24">
        <v>2439</v>
      </c>
      <c r="M27" s="24">
        <v>2770</v>
      </c>
      <c r="N27" s="24">
        <v>3290</v>
      </c>
      <c r="O27" s="24">
        <v>3499</v>
      </c>
      <c r="P27" s="24">
        <v>3392</v>
      </c>
      <c r="Q27" s="24">
        <v>3602</v>
      </c>
      <c r="R27" s="24">
        <v>5815</v>
      </c>
      <c r="S27" s="24">
        <v>4762</v>
      </c>
      <c r="T27" s="24">
        <v>1667</v>
      </c>
      <c r="U27" s="24">
        <v>1509</v>
      </c>
      <c r="V27" s="24">
        <v>1187</v>
      </c>
      <c r="W27" s="24">
        <v>5928</v>
      </c>
      <c r="X27" s="24">
        <v>34835</v>
      </c>
      <c r="Y27" s="24">
        <v>31302</v>
      </c>
      <c r="Z27" s="24">
        <v>36174</v>
      </c>
      <c r="AA27" s="24">
        <v>63656</v>
      </c>
      <c r="AB27" s="24">
        <v>82130</v>
      </c>
      <c r="AC27" s="24">
        <v>53429</v>
      </c>
      <c r="AD27" s="24">
        <v>60745</v>
      </c>
      <c r="AE27" s="24">
        <v>48280</v>
      </c>
      <c r="AF27" s="24">
        <v>40683</v>
      </c>
      <c r="AG27" s="24">
        <v>36669</v>
      </c>
      <c r="AH27" s="24">
        <v>23785</v>
      </c>
      <c r="AI27" s="24">
        <v>27663</v>
      </c>
      <c r="AJ27" s="24">
        <v>36527</v>
      </c>
      <c r="AK27" s="11">
        <v>42447</v>
      </c>
      <c r="AL27" s="11">
        <v>46093</v>
      </c>
      <c r="AM27" s="11">
        <v>61340</v>
      </c>
      <c r="AN27" s="11">
        <v>95667</v>
      </c>
      <c r="AO27" s="11">
        <v>125063</v>
      </c>
      <c r="AP27" s="11">
        <v>126207</v>
      </c>
      <c r="AQ27" s="25">
        <v>53643</v>
      </c>
      <c r="AR27" s="25">
        <v>79140</v>
      </c>
      <c r="AS27" s="25">
        <v>124098</v>
      </c>
      <c r="AT27" s="25">
        <v>157251</v>
      </c>
      <c r="AU27" s="25">
        <v>196132</v>
      </c>
      <c r="AV27" s="25">
        <v>199985</v>
      </c>
      <c r="AW27" s="120">
        <v>256303</v>
      </c>
    </row>
  </sheetData>
  <mergeCells count="1"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W27"/>
  <sheetViews>
    <sheetView topLeftCell="W1" workbookViewId="0">
      <selection activeCell="AA46" sqref="AA46"/>
    </sheetView>
  </sheetViews>
  <sheetFormatPr defaultRowHeight="12.75"/>
  <cols>
    <col min="1" max="1" width="7.140625" style="14" customWidth="1"/>
    <col min="2" max="2" width="5.7109375" style="14" customWidth="1"/>
    <col min="3" max="4" width="7.28515625" style="14" customWidth="1"/>
    <col min="5" max="6" width="7" style="14" customWidth="1"/>
    <col min="7" max="7" width="7.140625" style="14" customWidth="1"/>
    <col min="8" max="8" width="6.85546875" style="14" customWidth="1"/>
    <col min="9" max="9" width="6.7109375" style="14" customWidth="1"/>
    <col min="10" max="10" width="6.5703125" style="14" customWidth="1"/>
    <col min="11" max="11" width="7.140625" style="14" customWidth="1"/>
    <col min="12" max="12" width="6.42578125" style="14" customWidth="1"/>
    <col min="13" max="13" width="6.5703125" style="14" customWidth="1"/>
    <col min="14" max="14" width="7.42578125" style="14" customWidth="1"/>
    <col min="15" max="15" width="7.28515625" style="14" customWidth="1"/>
    <col min="16" max="17" width="7.140625" style="14" customWidth="1"/>
    <col min="18" max="18" width="6.85546875" style="14" customWidth="1"/>
    <col min="19" max="19" width="6.42578125" style="14" customWidth="1"/>
    <col min="20" max="20" width="6.5703125" style="14" customWidth="1"/>
    <col min="21" max="21" width="6.85546875" style="14" customWidth="1"/>
    <col min="22" max="22" width="6.42578125" style="14" customWidth="1"/>
    <col min="23" max="23" width="6.5703125" style="14" customWidth="1"/>
    <col min="24" max="24" width="6.85546875" style="14" customWidth="1"/>
    <col min="25" max="25" width="6.42578125" style="14" customWidth="1"/>
    <col min="26" max="26" width="6.7109375" style="14" customWidth="1"/>
    <col min="27" max="27" width="7.140625" style="14" customWidth="1"/>
    <col min="28" max="29" width="7.28515625" style="14" customWidth="1"/>
    <col min="30" max="31" width="6.7109375" style="14" customWidth="1"/>
    <col min="32" max="32" width="7.140625" style="14" customWidth="1"/>
    <col min="33" max="33" width="7" style="14" customWidth="1"/>
    <col min="34" max="34" width="7.140625" style="14" customWidth="1"/>
    <col min="35" max="35" width="6.5703125" style="14" customWidth="1"/>
    <col min="36" max="36" width="6.42578125" style="14" customWidth="1"/>
    <col min="37" max="16384" width="9.140625" style="14"/>
  </cols>
  <sheetData>
    <row r="1" spans="1:49">
      <c r="A1" s="85" t="s">
        <v>153</v>
      </c>
    </row>
    <row r="2" spans="1:49">
      <c r="A2" s="14" t="s">
        <v>152</v>
      </c>
    </row>
    <row r="3" spans="1:49">
      <c r="A3" s="78" t="s">
        <v>123</v>
      </c>
    </row>
    <row r="4" spans="1:49" ht="13.5" thickBot="1">
      <c r="A4" s="82" t="s">
        <v>139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49" ht="13.5" thickBot="1">
      <c r="A5" s="31" t="s">
        <v>15</v>
      </c>
      <c r="B5" s="15" t="s">
        <v>16</v>
      </c>
      <c r="C5" s="15">
        <v>1961</v>
      </c>
      <c r="D5" s="15">
        <v>1962</v>
      </c>
      <c r="E5" s="15">
        <v>1963</v>
      </c>
      <c r="F5" s="15">
        <v>1964</v>
      </c>
      <c r="G5" s="15">
        <v>1965</v>
      </c>
      <c r="H5" s="15">
        <v>1966</v>
      </c>
      <c r="I5" s="15">
        <v>1967</v>
      </c>
      <c r="J5" s="15">
        <v>1968</v>
      </c>
      <c r="K5" s="15">
        <v>1969</v>
      </c>
      <c r="L5" s="15">
        <v>1970</v>
      </c>
      <c r="M5" s="15">
        <v>1971</v>
      </c>
      <c r="N5" s="15">
        <v>1972</v>
      </c>
      <c r="O5" s="15">
        <v>1973</v>
      </c>
      <c r="P5" s="15">
        <v>1974</v>
      </c>
      <c r="Q5" s="15">
        <v>1975</v>
      </c>
      <c r="R5" s="15">
        <v>1976</v>
      </c>
      <c r="S5" s="15">
        <v>1977</v>
      </c>
      <c r="T5" s="15">
        <v>1978</v>
      </c>
      <c r="U5" s="15">
        <v>1979</v>
      </c>
      <c r="V5" s="15">
        <v>1980</v>
      </c>
      <c r="W5" s="15">
        <v>1985</v>
      </c>
      <c r="X5" s="15">
        <v>1990</v>
      </c>
      <c r="Y5" s="15">
        <v>1991</v>
      </c>
      <c r="Z5" s="15">
        <v>1992</v>
      </c>
      <c r="AA5" s="15">
        <v>1993</v>
      </c>
      <c r="AB5" s="15">
        <v>1995</v>
      </c>
      <c r="AC5" s="15">
        <v>1996</v>
      </c>
      <c r="AD5" s="15">
        <v>1997</v>
      </c>
      <c r="AE5" s="15">
        <v>1998</v>
      </c>
      <c r="AF5" s="15">
        <v>1999</v>
      </c>
      <c r="AG5" s="15">
        <v>2000</v>
      </c>
      <c r="AH5" s="15">
        <v>2001</v>
      </c>
      <c r="AI5" s="49">
        <v>2002</v>
      </c>
      <c r="AJ5" s="16">
        <v>2003</v>
      </c>
      <c r="AK5" s="31">
        <v>2004</v>
      </c>
      <c r="AL5" s="16">
        <v>2005</v>
      </c>
      <c r="AM5" s="31">
        <v>2006</v>
      </c>
      <c r="AN5" s="16">
        <v>2007</v>
      </c>
      <c r="AO5" s="15">
        <v>2008</v>
      </c>
      <c r="AP5" s="15">
        <v>2009</v>
      </c>
      <c r="AQ5" s="15">
        <v>2010</v>
      </c>
      <c r="AR5" s="15">
        <v>2011</v>
      </c>
      <c r="AS5" s="15">
        <v>2012</v>
      </c>
      <c r="AT5" s="15">
        <v>2013</v>
      </c>
      <c r="AU5" s="15">
        <v>2014</v>
      </c>
      <c r="AV5" s="15">
        <v>2015</v>
      </c>
      <c r="AW5" s="15">
        <v>2016</v>
      </c>
    </row>
    <row r="6" spans="1:49">
      <c r="A6" s="103" t="s">
        <v>52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</row>
    <row r="7" spans="1:49">
      <c r="A7" s="1" t="s">
        <v>18</v>
      </c>
      <c r="B7" s="1" t="s">
        <v>8</v>
      </c>
      <c r="C7" s="1">
        <f>+SUM(C9:C27)</f>
        <v>59597</v>
      </c>
      <c r="D7" s="1">
        <f t="shared" ref="D7:U7" si="0">+SUM(D9:D27)</f>
        <v>55719</v>
      </c>
      <c r="E7" s="1">
        <f t="shared" si="0"/>
        <v>52396</v>
      </c>
      <c r="F7" s="1">
        <f t="shared" si="0"/>
        <v>50903</v>
      </c>
      <c r="G7" s="1">
        <f t="shared" si="0"/>
        <v>49804</v>
      </c>
      <c r="H7" s="1">
        <f t="shared" si="0"/>
        <v>47383</v>
      </c>
      <c r="I7" s="1">
        <f t="shared" si="0"/>
        <v>43876</v>
      </c>
      <c r="J7" s="1">
        <f t="shared" si="0"/>
        <v>40256</v>
      </c>
      <c r="K7" s="1">
        <f t="shared" si="0"/>
        <v>39032</v>
      </c>
      <c r="L7" s="1">
        <f t="shared" si="0"/>
        <v>38967</v>
      </c>
      <c r="M7" s="1">
        <f t="shared" si="0"/>
        <v>36662</v>
      </c>
      <c r="N7" s="1">
        <f t="shared" si="0"/>
        <v>36274</v>
      </c>
      <c r="O7" s="1">
        <f t="shared" si="0"/>
        <v>36931</v>
      </c>
      <c r="P7" s="1">
        <f t="shared" si="0"/>
        <v>36963</v>
      </c>
      <c r="Q7" s="1">
        <f t="shared" si="0"/>
        <v>37490</v>
      </c>
      <c r="R7" s="1">
        <f t="shared" si="0"/>
        <v>37740</v>
      </c>
      <c r="S7" s="1">
        <f t="shared" si="0"/>
        <v>38718</v>
      </c>
      <c r="T7" s="1">
        <f t="shared" si="0"/>
        <v>38197</v>
      </c>
      <c r="U7" s="1">
        <f t="shared" si="0"/>
        <v>38595</v>
      </c>
      <c r="V7" s="37">
        <v>35427</v>
      </c>
      <c r="W7" s="37">
        <v>30143</v>
      </c>
      <c r="X7" s="37">
        <v>31390</v>
      </c>
      <c r="Y7" s="37">
        <v>27726</v>
      </c>
      <c r="Z7" s="37">
        <v>21578</v>
      </c>
      <c r="AA7" s="37">
        <v>20964</v>
      </c>
      <c r="AB7" s="37">
        <v>20859</v>
      </c>
      <c r="AC7" s="37">
        <v>19631</v>
      </c>
      <c r="AD7" s="37">
        <v>19222</v>
      </c>
      <c r="AE7" s="37">
        <v>19532</v>
      </c>
      <c r="AF7" s="37">
        <v>19306</v>
      </c>
      <c r="AG7" s="37">
        <v>16479</v>
      </c>
      <c r="AH7" s="37">
        <v>14737</v>
      </c>
      <c r="AI7" s="37">
        <v>13339</v>
      </c>
      <c r="AJ7" s="37">
        <v>13979</v>
      </c>
      <c r="AK7" s="14">
        <f>+SUM(AK9:AK27)</f>
        <v>13832</v>
      </c>
      <c r="AL7" s="14">
        <f t="shared" ref="AL7:AP7" si="1">+SUM(AL9:AL27)</f>
        <v>13140</v>
      </c>
      <c r="AM7" s="14">
        <f t="shared" si="1"/>
        <v>13011</v>
      </c>
      <c r="AN7" s="14">
        <f t="shared" si="1"/>
        <v>13543</v>
      </c>
      <c r="AO7" s="14">
        <f t="shared" si="1"/>
        <v>14119</v>
      </c>
      <c r="AP7" s="14">
        <f t="shared" si="1"/>
        <v>15172</v>
      </c>
      <c r="AQ7" s="14">
        <f t="shared" ref="AQ7" si="2">+SUM(AQ9:AQ27)</f>
        <v>14707</v>
      </c>
      <c r="AR7" s="14">
        <v>15873</v>
      </c>
      <c r="AS7" s="14">
        <v>18134</v>
      </c>
      <c r="AT7" s="14">
        <v>19740</v>
      </c>
      <c r="AU7" s="14">
        <v>21970</v>
      </c>
      <c r="AV7" s="14">
        <f>+SUM(AV9:AV27)</f>
        <v>23128</v>
      </c>
      <c r="AW7" s="119">
        <v>26251</v>
      </c>
    </row>
    <row r="8" spans="1:49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W8" s="119"/>
    </row>
    <row r="9" spans="1:49">
      <c r="A9" s="1" t="s">
        <v>19</v>
      </c>
      <c r="B9" s="1" t="s">
        <v>23</v>
      </c>
      <c r="C9" s="1">
        <v>2769</v>
      </c>
      <c r="D9" s="1">
        <v>2605</v>
      </c>
      <c r="E9" s="1">
        <v>2430</v>
      </c>
      <c r="F9" s="1">
        <v>2445</v>
      </c>
      <c r="G9" s="3">
        <v>2381</v>
      </c>
      <c r="H9" s="3">
        <v>2128</v>
      </c>
      <c r="I9" s="3">
        <v>1921</v>
      </c>
      <c r="J9" s="3">
        <v>1870</v>
      </c>
      <c r="K9" s="3">
        <v>1698</v>
      </c>
      <c r="L9" s="3">
        <v>1707</v>
      </c>
      <c r="M9" s="3">
        <v>1601</v>
      </c>
      <c r="N9" s="3">
        <v>1522</v>
      </c>
      <c r="O9" s="3">
        <v>1463</v>
      </c>
      <c r="P9" s="3">
        <v>1468</v>
      </c>
      <c r="Q9" s="3">
        <v>1513</v>
      </c>
      <c r="R9" s="3">
        <v>1477</v>
      </c>
      <c r="S9" s="3">
        <v>1408</v>
      </c>
      <c r="T9" s="3">
        <v>1414</v>
      </c>
      <c r="U9" s="3">
        <v>1447</v>
      </c>
      <c r="V9" s="3">
        <v>1450</v>
      </c>
      <c r="W9" s="3">
        <v>1306</v>
      </c>
      <c r="X9" s="3">
        <v>1414</v>
      </c>
      <c r="Y9" s="3">
        <v>1251</v>
      </c>
      <c r="Z9" s="3">
        <v>827</v>
      </c>
      <c r="AA9" s="3">
        <v>937</v>
      </c>
      <c r="AB9" s="3">
        <v>1024</v>
      </c>
      <c r="AC9" s="37">
        <v>972</v>
      </c>
      <c r="AD9" s="3">
        <v>978</v>
      </c>
      <c r="AE9" s="3">
        <v>962</v>
      </c>
      <c r="AF9" s="3">
        <v>963</v>
      </c>
      <c r="AG9" s="3">
        <v>538</v>
      </c>
      <c r="AH9" s="3">
        <v>414</v>
      </c>
      <c r="AI9" s="3">
        <v>380</v>
      </c>
      <c r="AJ9" s="3">
        <v>485</v>
      </c>
      <c r="AK9" s="14">
        <v>456</v>
      </c>
      <c r="AL9" s="14">
        <v>458</v>
      </c>
      <c r="AM9" s="14">
        <v>479</v>
      </c>
      <c r="AN9" s="14">
        <v>482</v>
      </c>
      <c r="AO9" s="14">
        <v>383</v>
      </c>
      <c r="AP9" s="14">
        <v>408</v>
      </c>
      <c r="AQ9" s="14">
        <v>362</v>
      </c>
      <c r="AR9" s="14">
        <v>377</v>
      </c>
      <c r="AS9" s="14">
        <v>459</v>
      </c>
      <c r="AT9" s="14">
        <v>464</v>
      </c>
      <c r="AU9" s="14">
        <v>506</v>
      </c>
      <c r="AV9" s="8">
        <v>558</v>
      </c>
      <c r="AW9" s="119">
        <v>625</v>
      </c>
    </row>
    <row r="10" spans="1:49">
      <c r="A10" s="1" t="s">
        <v>20</v>
      </c>
      <c r="B10" s="1" t="s">
        <v>21</v>
      </c>
      <c r="C10" s="1">
        <v>1101</v>
      </c>
      <c r="D10" s="1">
        <v>1099</v>
      </c>
      <c r="E10" s="1">
        <v>1079</v>
      </c>
      <c r="F10" s="1">
        <v>1016</v>
      </c>
      <c r="G10" s="3">
        <v>950</v>
      </c>
      <c r="H10" s="3">
        <v>827</v>
      </c>
      <c r="I10" s="3">
        <v>791</v>
      </c>
      <c r="J10" s="3">
        <v>781</v>
      </c>
      <c r="K10" s="3">
        <v>789</v>
      </c>
      <c r="L10" s="3">
        <v>782</v>
      </c>
      <c r="M10" s="3">
        <v>776</v>
      </c>
      <c r="N10" s="3">
        <v>787</v>
      </c>
      <c r="O10" s="3">
        <v>746</v>
      </c>
      <c r="P10" s="3">
        <v>758</v>
      </c>
      <c r="Q10" s="3">
        <v>704</v>
      </c>
      <c r="R10" s="3">
        <v>710</v>
      </c>
      <c r="S10" s="3">
        <v>713</v>
      </c>
      <c r="T10" s="3">
        <v>687</v>
      </c>
      <c r="U10" s="3">
        <v>724</v>
      </c>
      <c r="V10" s="3">
        <v>443</v>
      </c>
      <c r="W10" s="3">
        <v>171</v>
      </c>
      <c r="X10" s="3">
        <v>103</v>
      </c>
      <c r="Y10" s="3">
        <v>40</v>
      </c>
      <c r="Z10" s="3">
        <v>56</v>
      </c>
      <c r="AA10" s="3">
        <v>61</v>
      </c>
      <c r="AB10" s="3">
        <v>107</v>
      </c>
      <c r="AC10" s="37">
        <v>108</v>
      </c>
      <c r="AD10" s="3">
        <v>109</v>
      </c>
      <c r="AE10" s="3">
        <v>129</v>
      </c>
      <c r="AF10" s="3">
        <v>139</v>
      </c>
      <c r="AG10" s="3">
        <v>108</v>
      </c>
      <c r="AH10" s="3">
        <v>92</v>
      </c>
      <c r="AI10" s="3">
        <v>98</v>
      </c>
      <c r="AJ10" s="3">
        <v>118</v>
      </c>
      <c r="AK10" s="14">
        <v>146</v>
      </c>
      <c r="AL10" s="14">
        <v>148</v>
      </c>
      <c r="AM10" s="14">
        <v>160</v>
      </c>
      <c r="AN10" s="14">
        <v>179</v>
      </c>
      <c r="AO10" s="14">
        <v>184</v>
      </c>
      <c r="AP10" s="14">
        <v>228</v>
      </c>
      <c r="AQ10" s="14">
        <v>252</v>
      </c>
      <c r="AR10" s="14">
        <v>276</v>
      </c>
      <c r="AS10" s="14">
        <v>299</v>
      </c>
      <c r="AT10" s="14">
        <v>316</v>
      </c>
      <c r="AU10" s="14">
        <v>291</v>
      </c>
      <c r="AV10" s="8">
        <v>287</v>
      </c>
      <c r="AW10" s="119">
        <v>357</v>
      </c>
    </row>
    <row r="11" spans="1:49">
      <c r="A11" s="1" t="s">
        <v>22</v>
      </c>
      <c r="B11" s="1" t="s">
        <v>23</v>
      </c>
      <c r="C11" s="1">
        <v>314</v>
      </c>
      <c r="D11" s="1">
        <v>271</v>
      </c>
      <c r="E11" s="1">
        <v>270</v>
      </c>
      <c r="F11" s="1">
        <v>259</v>
      </c>
      <c r="G11" s="3">
        <v>240</v>
      </c>
      <c r="H11" s="3">
        <v>210</v>
      </c>
      <c r="I11" s="3">
        <v>212</v>
      </c>
      <c r="J11" s="3">
        <v>181</v>
      </c>
      <c r="K11" s="3">
        <v>170</v>
      </c>
      <c r="L11" s="3">
        <v>132</v>
      </c>
      <c r="M11" s="3">
        <v>116</v>
      </c>
      <c r="N11" s="3">
        <v>119</v>
      </c>
      <c r="O11" s="3">
        <v>131</v>
      </c>
      <c r="P11" s="3">
        <v>138</v>
      </c>
      <c r="Q11" s="3">
        <v>125</v>
      </c>
      <c r="R11" s="3">
        <v>121</v>
      </c>
      <c r="S11" s="3">
        <v>132</v>
      </c>
      <c r="T11" s="3">
        <v>97</v>
      </c>
      <c r="U11" s="3">
        <v>113</v>
      </c>
      <c r="V11" s="3">
        <v>132</v>
      </c>
      <c r="W11" s="3">
        <v>125</v>
      </c>
      <c r="X11" s="3">
        <v>111</v>
      </c>
      <c r="Y11" s="3">
        <v>74</v>
      </c>
      <c r="Z11" s="3">
        <v>53</v>
      </c>
      <c r="AA11" s="3">
        <v>28</v>
      </c>
      <c r="AB11" s="3">
        <v>12</v>
      </c>
      <c r="AC11" s="37">
        <v>13</v>
      </c>
      <c r="AD11" s="3">
        <v>8</v>
      </c>
      <c r="AE11" s="3">
        <v>4</v>
      </c>
      <c r="AF11" s="3">
        <v>3</v>
      </c>
      <c r="AG11" s="3"/>
      <c r="AH11" s="3">
        <v>0</v>
      </c>
      <c r="AI11" s="3">
        <v>0</v>
      </c>
      <c r="AJ11" s="3"/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S11" s="14">
        <v>0</v>
      </c>
      <c r="AV11" s="8"/>
      <c r="AW11" s="119"/>
    </row>
    <row r="12" spans="1:49">
      <c r="A12" s="1" t="s">
        <v>24</v>
      </c>
      <c r="B12" s="1" t="s">
        <v>25</v>
      </c>
      <c r="C12" s="1">
        <v>6946</v>
      </c>
      <c r="D12" s="1">
        <v>6878</v>
      </c>
      <c r="E12" s="1">
        <v>6654</v>
      </c>
      <c r="F12" s="1">
        <v>6302</v>
      </c>
      <c r="G12" s="3">
        <v>6179</v>
      </c>
      <c r="H12" s="3">
        <v>5808</v>
      </c>
      <c r="I12" s="3">
        <v>5492</v>
      </c>
      <c r="J12" s="3">
        <v>4993</v>
      </c>
      <c r="K12" s="3">
        <v>5066</v>
      </c>
      <c r="L12" s="3">
        <v>5035</v>
      </c>
      <c r="M12" s="3">
        <v>5052</v>
      </c>
      <c r="N12" s="3">
        <v>5072</v>
      </c>
      <c r="O12" s="3">
        <v>5208</v>
      </c>
      <c r="P12" s="3">
        <v>5313</v>
      </c>
      <c r="Q12" s="3">
        <v>5515</v>
      </c>
      <c r="R12" s="3">
        <v>5668</v>
      </c>
      <c r="S12" s="3">
        <v>5752</v>
      </c>
      <c r="T12" s="3">
        <v>5879</v>
      </c>
      <c r="U12" s="3">
        <v>6054</v>
      </c>
      <c r="V12" s="3">
        <v>5859</v>
      </c>
      <c r="W12" s="3">
        <v>5328</v>
      </c>
      <c r="X12" s="3">
        <v>4977</v>
      </c>
      <c r="Y12" s="3">
        <v>4286</v>
      </c>
      <c r="Z12" s="3">
        <v>3338</v>
      </c>
      <c r="AA12" s="3">
        <v>2845</v>
      </c>
      <c r="AB12" s="3">
        <v>2477</v>
      </c>
      <c r="AC12" s="37">
        <v>2370</v>
      </c>
      <c r="AD12" s="3">
        <v>2301</v>
      </c>
      <c r="AE12" s="3">
        <v>2288</v>
      </c>
      <c r="AF12" s="3">
        <v>2404</v>
      </c>
      <c r="AG12" s="3">
        <v>2433</v>
      </c>
      <c r="AH12" s="3">
        <v>2105</v>
      </c>
      <c r="AI12" s="3">
        <v>1449</v>
      </c>
      <c r="AJ12" s="3">
        <v>1538</v>
      </c>
      <c r="AK12" s="14">
        <v>1534</v>
      </c>
      <c r="AL12" s="14">
        <v>1562</v>
      </c>
      <c r="AM12" s="14">
        <v>1580</v>
      </c>
      <c r="AN12" s="14">
        <v>1665</v>
      </c>
      <c r="AO12" s="14">
        <v>1721</v>
      </c>
      <c r="AP12" s="14">
        <v>1846</v>
      </c>
      <c r="AQ12" s="14">
        <v>2107</v>
      </c>
      <c r="AR12" s="14">
        <v>2162</v>
      </c>
      <c r="AS12" s="14">
        <v>2258</v>
      </c>
      <c r="AT12" s="14">
        <v>2459</v>
      </c>
      <c r="AU12" s="14">
        <v>2866</v>
      </c>
      <c r="AV12" s="8">
        <v>2887</v>
      </c>
      <c r="AW12" s="119">
        <v>3331</v>
      </c>
    </row>
    <row r="13" spans="1:49">
      <c r="A13" s="1" t="s">
        <v>26</v>
      </c>
      <c r="B13" s="1" t="s">
        <v>27</v>
      </c>
      <c r="C13" s="1">
        <v>5623</v>
      </c>
      <c r="D13" s="1">
        <v>5174</v>
      </c>
      <c r="E13" s="1">
        <v>4774</v>
      </c>
      <c r="F13" s="1">
        <v>4711</v>
      </c>
      <c r="G13" s="3">
        <v>4684</v>
      </c>
      <c r="H13" s="3">
        <v>4523</v>
      </c>
      <c r="I13" s="3">
        <v>3992</v>
      </c>
      <c r="J13" s="3">
        <v>3395</v>
      </c>
      <c r="K13" s="3">
        <v>3236</v>
      </c>
      <c r="L13" s="3">
        <v>3183</v>
      </c>
      <c r="M13" s="3">
        <v>2796</v>
      </c>
      <c r="N13" s="3">
        <v>2769</v>
      </c>
      <c r="O13" s="3">
        <v>2784</v>
      </c>
      <c r="P13" s="3">
        <v>2751</v>
      </c>
      <c r="Q13" s="3">
        <v>2844</v>
      </c>
      <c r="R13" s="3">
        <v>2675</v>
      </c>
      <c r="S13" s="3">
        <v>2976</v>
      </c>
      <c r="T13" s="3">
        <v>2723</v>
      </c>
      <c r="U13" s="3">
        <v>2642</v>
      </c>
      <c r="V13" s="3">
        <v>2514</v>
      </c>
      <c r="W13" s="3">
        <v>2236</v>
      </c>
      <c r="X13" s="3">
        <v>2414</v>
      </c>
      <c r="Y13" s="3">
        <v>2054</v>
      </c>
      <c r="Z13" s="3">
        <v>1812</v>
      </c>
      <c r="AA13" s="3">
        <v>1949</v>
      </c>
      <c r="AB13" s="3">
        <v>2024</v>
      </c>
      <c r="AC13" s="37">
        <v>1974</v>
      </c>
      <c r="AD13" s="3">
        <v>2007</v>
      </c>
      <c r="AE13" s="3">
        <v>2020</v>
      </c>
      <c r="AF13" s="3">
        <v>1949</v>
      </c>
      <c r="AG13" s="3">
        <v>1541</v>
      </c>
      <c r="AH13" s="3">
        <v>1349</v>
      </c>
      <c r="AI13" s="3">
        <v>1402</v>
      </c>
      <c r="AJ13" s="3">
        <v>1510</v>
      </c>
      <c r="AK13" s="14">
        <v>1525</v>
      </c>
      <c r="AL13" s="14">
        <v>1494</v>
      </c>
      <c r="AM13" s="14">
        <v>1452</v>
      </c>
      <c r="AN13" s="14">
        <v>1503</v>
      </c>
      <c r="AO13" s="14">
        <v>1632</v>
      </c>
      <c r="AP13" s="14">
        <v>1673</v>
      </c>
      <c r="AQ13" s="14">
        <v>1367</v>
      </c>
      <c r="AR13" s="14">
        <v>1476</v>
      </c>
      <c r="AS13" s="14">
        <v>1857</v>
      </c>
      <c r="AT13" s="14">
        <v>2050</v>
      </c>
      <c r="AU13" s="14">
        <v>2151</v>
      </c>
      <c r="AV13" s="8">
        <v>2237</v>
      </c>
      <c r="AW13" s="119">
        <v>2479</v>
      </c>
    </row>
    <row r="14" spans="1:49">
      <c r="A14" s="1" t="s">
        <v>28</v>
      </c>
      <c r="B14" s="1" t="s">
        <v>29</v>
      </c>
      <c r="C14" s="1">
        <v>5124</v>
      </c>
      <c r="D14" s="1">
        <v>4879</v>
      </c>
      <c r="E14" s="1">
        <v>4643</v>
      </c>
      <c r="F14" s="1">
        <v>4537</v>
      </c>
      <c r="G14" s="3">
        <v>4404</v>
      </c>
      <c r="H14" s="3">
        <v>4245</v>
      </c>
      <c r="I14" s="3">
        <v>3935</v>
      </c>
      <c r="J14" s="3">
        <v>3429</v>
      </c>
      <c r="K14" s="3">
        <v>3398</v>
      </c>
      <c r="L14" s="3">
        <v>3426</v>
      </c>
      <c r="M14" s="3">
        <v>3402</v>
      </c>
      <c r="N14" s="3">
        <v>3304</v>
      </c>
      <c r="O14" s="3">
        <v>3380</v>
      </c>
      <c r="P14" s="3">
        <v>3391</v>
      </c>
      <c r="Q14" s="3">
        <v>3404</v>
      </c>
      <c r="R14" s="3">
        <v>3393</v>
      </c>
      <c r="S14" s="3">
        <v>3471</v>
      </c>
      <c r="T14" s="3">
        <v>3438</v>
      </c>
      <c r="U14" s="3">
        <v>3450</v>
      </c>
      <c r="V14" s="3">
        <v>2868</v>
      </c>
      <c r="W14" s="3">
        <v>2574</v>
      </c>
      <c r="X14" s="3">
        <v>2993</v>
      </c>
      <c r="Y14" s="3">
        <v>2759</v>
      </c>
      <c r="Z14" s="3">
        <v>2167</v>
      </c>
      <c r="AA14" s="3">
        <v>2220</v>
      </c>
      <c r="AB14" s="3">
        <v>2213</v>
      </c>
      <c r="AC14" s="37">
        <v>2055</v>
      </c>
      <c r="AD14" s="3">
        <v>2085</v>
      </c>
      <c r="AE14" s="3">
        <v>2139</v>
      </c>
      <c r="AF14" s="3">
        <v>2087</v>
      </c>
      <c r="AG14" s="3">
        <v>1736</v>
      </c>
      <c r="AH14" s="3">
        <v>1575</v>
      </c>
      <c r="AI14" s="3">
        <v>1606</v>
      </c>
      <c r="AJ14" s="3">
        <v>1676</v>
      </c>
      <c r="AK14" s="14">
        <v>1712</v>
      </c>
      <c r="AL14" s="14">
        <v>1710</v>
      </c>
      <c r="AM14" s="14">
        <v>1727</v>
      </c>
      <c r="AN14" s="14">
        <v>1873</v>
      </c>
      <c r="AO14" s="14">
        <v>1977</v>
      </c>
      <c r="AP14" s="14">
        <v>2229</v>
      </c>
      <c r="AQ14" s="14">
        <v>2115</v>
      </c>
      <c r="AR14" s="14">
        <v>2470</v>
      </c>
      <c r="AS14" s="14">
        <v>2826</v>
      </c>
      <c r="AT14" s="14">
        <v>3089</v>
      </c>
      <c r="AU14" s="14">
        <v>3457</v>
      </c>
      <c r="AV14" s="8">
        <v>3926</v>
      </c>
      <c r="AW14" s="119">
        <v>4563</v>
      </c>
    </row>
    <row r="15" spans="1:49">
      <c r="A15" s="1" t="s">
        <v>30</v>
      </c>
      <c r="B15" s="1" t="s">
        <v>31</v>
      </c>
      <c r="C15" s="1">
        <v>1210</v>
      </c>
      <c r="D15" s="1">
        <v>1153</v>
      </c>
      <c r="E15" s="1">
        <v>1040</v>
      </c>
      <c r="F15" s="1">
        <v>1049</v>
      </c>
      <c r="G15" s="3">
        <v>1041</v>
      </c>
      <c r="H15" s="3">
        <v>1094</v>
      </c>
      <c r="I15" s="3">
        <v>1000</v>
      </c>
      <c r="J15" s="3">
        <v>902</v>
      </c>
      <c r="K15" s="3">
        <v>869</v>
      </c>
      <c r="L15" s="3">
        <v>836</v>
      </c>
      <c r="M15" s="3">
        <v>731</v>
      </c>
      <c r="N15" s="3">
        <v>681</v>
      </c>
      <c r="O15" s="3">
        <v>657</v>
      </c>
      <c r="P15" s="3">
        <v>660</v>
      </c>
      <c r="Q15" s="3">
        <v>672</v>
      </c>
      <c r="R15" s="3">
        <v>673</v>
      </c>
      <c r="S15" s="3">
        <v>688</v>
      </c>
      <c r="T15" s="3">
        <v>602</v>
      </c>
      <c r="U15" s="3">
        <v>605</v>
      </c>
      <c r="V15" s="3">
        <v>329</v>
      </c>
      <c r="W15" s="3">
        <v>292</v>
      </c>
      <c r="X15" s="3">
        <v>307</v>
      </c>
      <c r="Y15" s="3">
        <v>245</v>
      </c>
      <c r="Z15" s="3">
        <v>214</v>
      </c>
      <c r="AA15" s="3">
        <v>252</v>
      </c>
      <c r="AB15" s="3">
        <v>348</v>
      </c>
      <c r="AC15" s="37">
        <v>351</v>
      </c>
      <c r="AD15" s="3">
        <v>375</v>
      </c>
      <c r="AE15" s="3">
        <v>379</v>
      </c>
      <c r="AF15" s="3">
        <v>344</v>
      </c>
      <c r="AG15" s="3">
        <v>218</v>
      </c>
      <c r="AH15" s="3">
        <v>196</v>
      </c>
      <c r="AI15" s="3">
        <v>204</v>
      </c>
      <c r="AJ15" s="3">
        <v>194</v>
      </c>
      <c r="AK15" s="14">
        <v>172</v>
      </c>
      <c r="AL15" s="14">
        <v>152</v>
      </c>
      <c r="AM15" s="14">
        <v>153</v>
      </c>
      <c r="AN15" s="14">
        <v>157</v>
      </c>
      <c r="AO15" s="14">
        <v>143</v>
      </c>
      <c r="AP15" s="14">
        <v>163</v>
      </c>
      <c r="AQ15" s="14">
        <v>127</v>
      </c>
      <c r="AR15" s="14">
        <v>149</v>
      </c>
      <c r="AS15" s="14">
        <v>161</v>
      </c>
      <c r="AT15" s="14">
        <v>158</v>
      </c>
      <c r="AU15" s="14">
        <v>185</v>
      </c>
      <c r="AV15" s="8">
        <v>207</v>
      </c>
      <c r="AW15" s="119">
        <v>236</v>
      </c>
    </row>
    <row r="16" spans="1:49">
      <c r="A16" s="1" t="s">
        <v>32</v>
      </c>
      <c r="B16" s="1" t="s">
        <v>154</v>
      </c>
      <c r="C16" s="1">
        <v>1306</v>
      </c>
      <c r="D16" s="1">
        <v>1192</v>
      </c>
      <c r="E16" s="1">
        <v>1114</v>
      </c>
      <c r="F16" s="1">
        <v>1162</v>
      </c>
      <c r="G16" s="3">
        <v>1219</v>
      </c>
      <c r="H16" s="3">
        <v>1165</v>
      </c>
      <c r="I16" s="3">
        <v>1054</v>
      </c>
      <c r="J16" s="3">
        <v>980</v>
      </c>
      <c r="K16" s="3">
        <v>969</v>
      </c>
      <c r="L16" s="3">
        <v>912</v>
      </c>
      <c r="M16" s="3">
        <v>800</v>
      </c>
      <c r="N16" s="3">
        <v>748</v>
      </c>
      <c r="O16" s="3">
        <v>774</v>
      </c>
      <c r="P16" s="3">
        <v>726</v>
      </c>
      <c r="Q16" s="3">
        <v>688</v>
      </c>
      <c r="R16" s="3">
        <v>698</v>
      </c>
      <c r="S16" s="3">
        <v>717</v>
      </c>
      <c r="T16" s="3">
        <v>645</v>
      </c>
      <c r="U16" s="3">
        <v>645</v>
      </c>
      <c r="V16" s="3">
        <v>591</v>
      </c>
      <c r="W16" s="3">
        <v>516</v>
      </c>
      <c r="X16" s="3">
        <v>595</v>
      </c>
      <c r="Y16" s="3">
        <v>539</v>
      </c>
      <c r="Z16" s="3">
        <v>383</v>
      </c>
      <c r="AA16" s="3">
        <v>389</v>
      </c>
      <c r="AB16" s="3">
        <v>439</v>
      </c>
      <c r="AC16" s="37">
        <v>440</v>
      </c>
      <c r="AD16" s="3">
        <v>415</v>
      </c>
      <c r="AE16" s="3">
        <v>397</v>
      </c>
      <c r="AF16" s="3">
        <v>339</v>
      </c>
      <c r="AG16" s="3">
        <v>236</v>
      </c>
      <c r="AH16" s="3">
        <v>206</v>
      </c>
      <c r="AI16" s="3">
        <v>160</v>
      </c>
      <c r="AJ16" s="3">
        <v>196</v>
      </c>
      <c r="AK16" s="14">
        <v>166</v>
      </c>
      <c r="AL16" s="14">
        <v>127</v>
      </c>
      <c r="AM16" s="14">
        <v>145</v>
      </c>
      <c r="AN16" s="14">
        <v>153</v>
      </c>
      <c r="AO16" s="14">
        <v>168</v>
      </c>
      <c r="AP16" s="14">
        <v>161</v>
      </c>
      <c r="AQ16" s="14">
        <v>148</v>
      </c>
      <c r="AR16" s="14">
        <v>161</v>
      </c>
      <c r="AS16" s="14">
        <v>197</v>
      </c>
      <c r="AT16" s="14">
        <v>236</v>
      </c>
      <c r="AU16" s="14">
        <v>268</v>
      </c>
      <c r="AV16" s="8">
        <v>295</v>
      </c>
      <c r="AW16" s="119">
        <v>352</v>
      </c>
    </row>
    <row r="17" spans="1:49">
      <c r="A17" s="1" t="s">
        <v>33</v>
      </c>
      <c r="B17" s="1" t="s">
        <v>34</v>
      </c>
      <c r="C17" s="1">
        <v>1861</v>
      </c>
      <c r="D17" s="1">
        <v>1490</v>
      </c>
      <c r="E17" s="1">
        <v>1406</v>
      </c>
      <c r="F17" s="1">
        <v>1267</v>
      </c>
      <c r="G17" s="3">
        <v>1158</v>
      </c>
      <c r="H17" s="3">
        <v>1157</v>
      </c>
      <c r="I17" s="3">
        <v>977</v>
      </c>
      <c r="J17" s="3">
        <v>778</v>
      </c>
      <c r="K17" s="3">
        <v>456</v>
      </c>
      <c r="L17" s="3">
        <v>413</v>
      </c>
      <c r="M17" s="3">
        <v>346</v>
      </c>
      <c r="N17" s="3">
        <v>367</v>
      </c>
      <c r="O17" s="3">
        <v>338</v>
      </c>
      <c r="P17" s="3">
        <v>354</v>
      </c>
      <c r="Q17" s="3">
        <v>356</v>
      </c>
      <c r="R17" s="3">
        <v>356</v>
      </c>
      <c r="S17" s="3">
        <v>364</v>
      </c>
      <c r="T17" s="3">
        <v>378</v>
      </c>
      <c r="U17" s="3">
        <v>415</v>
      </c>
      <c r="V17" s="3">
        <v>328</v>
      </c>
      <c r="W17" s="3">
        <v>180</v>
      </c>
      <c r="X17" s="3">
        <v>180</v>
      </c>
      <c r="Y17" s="3">
        <v>61</v>
      </c>
      <c r="Z17" s="3">
        <v>28</v>
      </c>
      <c r="AA17" s="3">
        <v>32</v>
      </c>
      <c r="AB17" s="3">
        <v>34</v>
      </c>
      <c r="AC17" s="37">
        <v>33</v>
      </c>
      <c r="AD17" s="3">
        <v>34</v>
      </c>
      <c r="AE17" s="3">
        <v>34</v>
      </c>
      <c r="AF17" s="3">
        <v>18</v>
      </c>
      <c r="AG17" s="3">
        <v>13</v>
      </c>
      <c r="AH17" s="3">
        <v>7</v>
      </c>
      <c r="AI17" s="3">
        <v>11</v>
      </c>
      <c r="AJ17" s="3">
        <v>8</v>
      </c>
      <c r="AK17" s="14">
        <v>6</v>
      </c>
      <c r="AL17" s="14">
        <v>8</v>
      </c>
      <c r="AM17" s="14">
        <v>14</v>
      </c>
      <c r="AN17" s="14">
        <v>15</v>
      </c>
      <c r="AO17" s="14">
        <v>6</v>
      </c>
      <c r="AP17" s="14">
        <v>13</v>
      </c>
      <c r="AQ17" s="14">
        <v>6</v>
      </c>
      <c r="AR17" s="14">
        <v>7</v>
      </c>
      <c r="AS17" s="14">
        <v>5</v>
      </c>
      <c r="AT17" s="14">
        <v>4</v>
      </c>
      <c r="AU17" s="14">
        <v>4</v>
      </c>
      <c r="AV17" s="8">
        <v>5</v>
      </c>
      <c r="AW17" s="119">
        <v>6</v>
      </c>
    </row>
    <row r="18" spans="1:49">
      <c r="A18" s="1" t="s">
        <v>35</v>
      </c>
      <c r="B18" s="1" t="s">
        <v>36</v>
      </c>
      <c r="C18" s="1">
        <v>11943</v>
      </c>
      <c r="D18" s="1">
        <v>11170</v>
      </c>
      <c r="E18" s="1">
        <v>10973</v>
      </c>
      <c r="F18" s="1">
        <v>10626</v>
      </c>
      <c r="G18" s="3">
        <v>10441</v>
      </c>
      <c r="H18" s="3">
        <v>9811</v>
      </c>
      <c r="I18" s="3">
        <v>9130</v>
      </c>
      <c r="J18" s="3">
        <v>9134</v>
      </c>
      <c r="K18" s="3">
        <v>9064</v>
      </c>
      <c r="L18" s="3">
        <v>9439</v>
      </c>
      <c r="M18" s="3">
        <v>8887</v>
      </c>
      <c r="N18" s="3">
        <v>8959</v>
      </c>
      <c r="O18" s="3">
        <v>9412</v>
      </c>
      <c r="P18" s="3">
        <v>9562</v>
      </c>
      <c r="Q18" s="3">
        <v>9698</v>
      </c>
      <c r="R18" s="3">
        <v>10066</v>
      </c>
      <c r="S18" s="3">
        <v>10250</v>
      </c>
      <c r="T18" s="3">
        <v>10358</v>
      </c>
      <c r="U18" s="3">
        <v>10771</v>
      </c>
      <c r="V18" s="3">
        <v>9952</v>
      </c>
      <c r="W18" s="3">
        <v>8139</v>
      </c>
      <c r="X18" s="3">
        <v>8706</v>
      </c>
      <c r="Y18" s="3">
        <v>7829</v>
      </c>
      <c r="Z18" s="3">
        <v>5937</v>
      </c>
      <c r="AA18" s="3">
        <v>6016</v>
      </c>
      <c r="AB18" s="3">
        <v>6236</v>
      </c>
      <c r="AC18" s="37">
        <v>5861</v>
      </c>
      <c r="AD18" s="3">
        <v>5708</v>
      </c>
      <c r="AE18" s="3">
        <v>5825</v>
      </c>
      <c r="AF18" s="3">
        <v>5976</v>
      </c>
      <c r="AG18" s="3">
        <v>5638</v>
      </c>
      <c r="AH18" s="3">
        <v>5331</v>
      </c>
      <c r="AI18" s="3">
        <v>4630</v>
      </c>
      <c r="AJ18" s="3">
        <v>4649</v>
      </c>
      <c r="AK18" s="14">
        <v>4481</v>
      </c>
      <c r="AL18" s="14">
        <v>3925</v>
      </c>
      <c r="AM18" s="14">
        <v>3801</v>
      </c>
      <c r="AN18" s="14">
        <v>3804</v>
      </c>
      <c r="AO18" s="14">
        <v>4080</v>
      </c>
      <c r="AP18" s="14">
        <v>4618</v>
      </c>
      <c r="AQ18" s="14">
        <v>5070</v>
      </c>
      <c r="AR18" s="14">
        <v>5473</v>
      </c>
      <c r="AS18" s="14">
        <v>6332</v>
      </c>
      <c r="AT18" s="14">
        <v>6979</v>
      </c>
      <c r="AU18" s="14">
        <v>7835</v>
      </c>
      <c r="AV18" s="8">
        <v>8113</v>
      </c>
      <c r="AW18" s="119">
        <v>9042</v>
      </c>
    </row>
    <row r="19" spans="1:49">
      <c r="A19" s="1" t="s">
        <v>37</v>
      </c>
      <c r="B19" s="1" t="s">
        <v>38</v>
      </c>
      <c r="C19" s="1">
        <v>1085</v>
      </c>
      <c r="D19" s="1">
        <v>945</v>
      </c>
      <c r="E19" s="1">
        <v>909</v>
      </c>
      <c r="F19" s="1">
        <v>839</v>
      </c>
      <c r="G19" s="3">
        <v>781</v>
      </c>
      <c r="H19" s="3">
        <v>732</v>
      </c>
      <c r="I19" s="3">
        <v>635</v>
      </c>
      <c r="J19" s="3">
        <v>551</v>
      </c>
      <c r="K19" s="3">
        <v>551</v>
      </c>
      <c r="L19" s="3">
        <v>554</v>
      </c>
      <c r="M19" s="3">
        <v>549</v>
      </c>
      <c r="N19" s="3">
        <v>509</v>
      </c>
      <c r="O19" s="3">
        <v>450</v>
      </c>
      <c r="P19" s="3">
        <v>407</v>
      </c>
      <c r="Q19" s="3">
        <v>380</v>
      </c>
      <c r="R19" s="3">
        <v>366</v>
      </c>
      <c r="S19" s="3">
        <v>382</v>
      </c>
      <c r="T19" s="3">
        <v>380</v>
      </c>
      <c r="U19" s="3">
        <v>395</v>
      </c>
      <c r="V19" s="3">
        <v>275</v>
      </c>
      <c r="W19" s="3">
        <v>153</v>
      </c>
      <c r="X19" s="3">
        <v>210</v>
      </c>
      <c r="Y19" s="3">
        <v>223</v>
      </c>
      <c r="Z19" s="3">
        <v>175</v>
      </c>
      <c r="AA19" s="3">
        <v>144</v>
      </c>
      <c r="AB19" s="3">
        <v>152</v>
      </c>
      <c r="AC19" s="37">
        <v>132</v>
      </c>
      <c r="AD19" s="3">
        <v>133</v>
      </c>
      <c r="AE19" s="3">
        <v>136</v>
      </c>
      <c r="AF19" s="3">
        <v>137</v>
      </c>
      <c r="AG19" s="3">
        <v>68</v>
      </c>
      <c r="AH19" s="3">
        <v>37</v>
      </c>
      <c r="AI19" s="3">
        <v>31</v>
      </c>
      <c r="AJ19" s="3">
        <v>32</v>
      </c>
      <c r="AK19" s="14">
        <v>21</v>
      </c>
      <c r="AL19" s="14">
        <v>12</v>
      </c>
      <c r="AM19" s="14">
        <v>14</v>
      </c>
      <c r="AN19" s="14">
        <v>27</v>
      </c>
      <c r="AO19" s="14">
        <v>32</v>
      </c>
      <c r="AP19" s="14">
        <v>30</v>
      </c>
      <c r="AQ19" s="14">
        <v>40</v>
      </c>
      <c r="AR19" s="14">
        <v>50</v>
      </c>
      <c r="AS19" s="14">
        <v>52</v>
      </c>
      <c r="AT19" s="14">
        <v>52</v>
      </c>
      <c r="AU19" s="14">
        <v>52</v>
      </c>
      <c r="AV19" s="8">
        <v>62</v>
      </c>
      <c r="AW19" s="119">
        <v>62</v>
      </c>
    </row>
    <row r="20" spans="1:49">
      <c r="A20" s="1" t="s">
        <v>39</v>
      </c>
      <c r="B20" s="1" t="s">
        <v>40</v>
      </c>
      <c r="C20" s="1">
        <v>4471</v>
      </c>
      <c r="D20" s="1">
        <v>3961</v>
      </c>
      <c r="E20" s="1">
        <v>3866</v>
      </c>
      <c r="F20" s="1">
        <v>3904</v>
      </c>
      <c r="G20" s="3">
        <v>3947</v>
      </c>
      <c r="H20" s="3">
        <v>4007</v>
      </c>
      <c r="I20" s="3">
        <v>3731</v>
      </c>
      <c r="J20" s="3">
        <v>3141</v>
      </c>
      <c r="K20" s="3">
        <v>2845</v>
      </c>
      <c r="L20" s="3">
        <v>2846</v>
      </c>
      <c r="M20" s="3">
        <v>2689</v>
      </c>
      <c r="N20" s="3">
        <v>2638</v>
      </c>
      <c r="O20" s="3">
        <v>2645</v>
      </c>
      <c r="P20" s="3">
        <v>2646</v>
      </c>
      <c r="Q20" s="3">
        <v>2574</v>
      </c>
      <c r="R20" s="3">
        <v>2631</v>
      </c>
      <c r="S20" s="3">
        <v>2725</v>
      </c>
      <c r="T20" s="3">
        <v>2554</v>
      </c>
      <c r="U20" s="3">
        <v>2505</v>
      </c>
      <c r="V20" s="3">
        <v>2313</v>
      </c>
      <c r="W20" s="3">
        <v>1887</v>
      </c>
      <c r="X20" s="3">
        <v>1993</v>
      </c>
      <c r="Y20" s="3">
        <v>1745</v>
      </c>
      <c r="Z20" s="3">
        <v>1575</v>
      </c>
      <c r="AA20" s="3">
        <v>1456</v>
      </c>
      <c r="AB20" s="3">
        <v>1574</v>
      </c>
      <c r="AC20" s="37">
        <v>1482</v>
      </c>
      <c r="AD20" s="3">
        <v>1402</v>
      </c>
      <c r="AE20" s="3">
        <v>1437</v>
      </c>
      <c r="AF20" s="3">
        <v>1241</v>
      </c>
      <c r="AG20" s="3">
        <v>914</v>
      </c>
      <c r="AH20" s="3">
        <v>801</v>
      </c>
      <c r="AI20" s="3">
        <v>801</v>
      </c>
      <c r="AJ20" s="3">
        <v>888</v>
      </c>
      <c r="AK20" s="14">
        <v>904</v>
      </c>
      <c r="AL20" s="14">
        <v>815</v>
      </c>
      <c r="AM20" s="14">
        <v>770</v>
      </c>
      <c r="AN20" s="14">
        <v>821</v>
      </c>
      <c r="AO20" s="14">
        <v>735</v>
      </c>
      <c r="AP20" s="14">
        <v>701</v>
      </c>
      <c r="AQ20" s="14">
        <v>494</v>
      </c>
      <c r="AR20" s="14">
        <v>495</v>
      </c>
      <c r="AS20" s="14">
        <v>556</v>
      </c>
      <c r="AT20" s="14">
        <v>612</v>
      </c>
      <c r="AU20" s="14">
        <v>689</v>
      </c>
      <c r="AV20" s="8">
        <v>738</v>
      </c>
      <c r="AW20" s="119">
        <v>860</v>
      </c>
    </row>
    <row r="21" spans="1:49">
      <c r="A21" s="1" t="s">
        <v>41</v>
      </c>
      <c r="B21" s="1" t="s">
        <v>42</v>
      </c>
      <c r="C21" s="1">
        <v>1924</v>
      </c>
      <c r="D21" s="1">
        <v>1743</v>
      </c>
      <c r="E21" s="1">
        <v>1341</v>
      </c>
      <c r="F21" s="1">
        <v>1217</v>
      </c>
      <c r="G21" s="3">
        <v>1103</v>
      </c>
      <c r="H21" s="3">
        <v>997</v>
      </c>
      <c r="I21" s="3">
        <v>802</v>
      </c>
      <c r="J21" s="3">
        <v>580</v>
      </c>
      <c r="K21" s="3">
        <v>495</v>
      </c>
      <c r="L21" s="3">
        <v>431</v>
      </c>
      <c r="M21" s="3">
        <v>332</v>
      </c>
      <c r="N21" s="3">
        <v>379</v>
      </c>
      <c r="O21" s="3">
        <v>370</v>
      </c>
      <c r="P21" s="3">
        <v>356</v>
      </c>
      <c r="Q21" s="3">
        <v>356</v>
      </c>
      <c r="R21" s="3">
        <v>369</v>
      </c>
      <c r="S21" s="3">
        <v>380</v>
      </c>
      <c r="T21" s="3">
        <v>392</v>
      </c>
      <c r="U21" s="3">
        <v>400</v>
      </c>
      <c r="V21" s="3">
        <v>369</v>
      </c>
      <c r="W21" s="3">
        <v>271</v>
      </c>
      <c r="X21" s="3">
        <v>336</v>
      </c>
      <c r="Y21" s="3">
        <v>267</v>
      </c>
      <c r="Z21" s="3">
        <v>189</v>
      </c>
      <c r="AA21" s="3">
        <v>220</v>
      </c>
      <c r="AB21" s="3">
        <v>241</v>
      </c>
      <c r="AC21" s="37">
        <v>215</v>
      </c>
      <c r="AD21" s="3">
        <v>190</v>
      </c>
      <c r="AE21" s="3">
        <v>193</v>
      </c>
      <c r="AF21" s="3">
        <v>131</v>
      </c>
      <c r="AG21" s="3">
        <v>89</v>
      </c>
      <c r="AH21" s="3">
        <v>78</v>
      </c>
      <c r="AI21" s="3">
        <v>77</v>
      </c>
      <c r="AJ21" s="3">
        <v>78</v>
      </c>
      <c r="AK21" s="14">
        <v>71</v>
      </c>
      <c r="AL21" s="14">
        <v>35</v>
      </c>
      <c r="AM21" s="14">
        <v>28</v>
      </c>
      <c r="AN21" s="14">
        <v>30</v>
      </c>
      <c r="AO21" s="14">
        <v>30</v>
      </c>
      <c r="AP21" s="14">
        <v>43</v>
      </c>
      <c r="AQ21" s="14">
        <v>44</v>
      </c>
      <c r="AR21" s="14">
        <v>55</v>
      </c>
      <c r="AS21" s="14">
        <v>55</v>
      </c>
      <c r="AT21" s="14">
        <v>75</v>
      </c>
      <c r="AU21" s="14">
        <v>79</v>
      </c>
      <c r="AV21" s="8">
        <v>107</v>
      </c>
      <c r="AW21" s="119">
        <v>114</v>
      </c>
    </row>
    <row r="22" spans="1:49">
      <c r="A22" s="1" t="s">
        <v>43</v>
      </c>
      <c r="B22" s="1" t="s">
        <v>44</v>
      </c>
      <c r="C22" s="1">
        <v>9106</v>
      </c>
      <c r="D22" s="1">
        <v>8749</v>
      </c>
      <c r="E22" s="1">
        <v>8508</v>
      </c>
      <c r="F22" s="1">
        <v>8635</v>
      </c>
      <c r="G22" s="3">
        <v>8612</v>
      </c>
      <c r="H22" s="3">
        <v>8400</v>
      </c>
      <c r="I22" s="3">
        <v>8317</v>
      </c>
      <c r="J22" s="3">
        <v>7854</v>
      </c>
      <c r="K22" s="3">
        <v>7753</v>
      </c>
      <c r="L22" s="3">
        <v>7894</v>
      </c>
      <c r="M22" s="3">
        <v>7235</v>
      </c>
      <c r="N22" s="3">
        <v>7231</v>
      </c>
      <c r="O22" s="3">
        <v>7535</v>
      </c>
      <c r="P22" s="3">
        <v>7535</v>
      </c>
      <c r="Q22" s="3">
        <v>7842</v>
      </c>
      <c r="R22" s="3">
        <v>7779</v>
      </c>
      <c r="S22" s="3">
        <v>7986</v>
      </c>
      <c r="T22" s="3">
        <v>7910</v>
      </c>
      <c r="U22" s="3">
        <v>7727</v>
      </c>
      <c r="V22" s="3">
        <v>7424</v>
      </c>
      <c r="W22" s="3">
        <v>6542</v>
      </c>
      <c r="X22" s="3">
        <v>6634</v>
      </c>
      <c r="Y22" s="3">
        <v>6062</v>
      </c>
      <c r="Z22" s="3">
        <v>4622</v>
      </c>
      <c r="AA22" s="3">
        <v>4186</v>
      </c>
      <c r="AB22" s="3">
        <v>3692</v>
      </c>
      <c r="AC22" s="37">
        <v>3388</v>
      </c>
      <c r="AD22" s="3">
        <v>3229</v>
      </c>
      <c r="AE22" s="3">
        <v>3333</v>
      </c>
      <c r="AF22" s="3">
        <v>3340</v>
      </c>
      <c r="AG22" s="3">
        <v>2745</v>
      </c>
      <c r="AH22" s="3">
        <v>2391</v>
      </c>
      <c r="AI22" s="3">
        <v>2339</v>
      </c>
      <c r="AJ22" s="3">
        <v>2451</v>
      </c>
      <c r="AK22" s="14">
        <v>2454</v>
      </c>
      <c r="AL22" s="14">
        <v>2488</v>
      </c>
      <c r="AM22" s="14">
        <v>2462</v>
      </c>
      <c r="AN22" s="14">
        <v>2571</v>
      </c>
      <c r="AO22" s="14">
        <v>2749</v>
      </c>
      <c r="AP22" s="14">
        <v>2749</v>
      </c>
      <c r="AQ22" s="14">
        <v>2276</v>
      </c>
      <c r="AR22" s="14">
        <v>2295</v>
      </c>
      <c r="AS22" s="14">
        <v>2573</v>
      </c>
      <c r="AT22" s="14">
        <v>2722</v>
      </c>
      <c r="AU22" s="14">
        <v>3038</v>
      </c>
      <c r="AV22" s="8">
        <v>3124</v>
      </c>
      <c r="AW22" s="119">
        <v>3574</v>
      </c>
    </row>
    <row r="23" spans="1:49">
      <c r="A23" s="1" t="s">
        <v>45</v>
      </c>
      <c r="B23" s="1" t="s">
        <v>46</v>
      </c>
      <c r="C23" s="1">
        <v>1724</v>
      </c>
      <c r="D23" s="1">
        <v>1662</v>
      </c>
      <c r="E23" s="1">
        <v>1458</v>
      </c>
      <c r="F23" s="1">
        <v>1219</v>
      </c>
      <c r="G23" s="3">
        <v>1095</v>
      </c>
      <c r="H23" s="3">
        <v>751</v>
      </c>
      <c r="I23" s="3">
        <v>652</v>
      </c>
      <c r="J23" s="3">
        <v>564</v>
      </c>
      <c r="K23" s="3">
        <v>625</v>
      </c>
      <c r="L23" s="3">
        <v>536</v>
      </c>
      <c r="M23" s="3">
        <v>407</v>
      </c>
      <c r="N23" s="3">
        <v>325</v>
      </c>
      <c r="O23" s="3">
        <v>288</v>
      </c>
      <c r="P23" s="3">
        <v>244</v>
      </c>
      <c r="Q23" s="3">
        <v>233</v>
      </c>
      <c r="R23" s="3">
        <v>218</v>
      </c>
      <c r="S23" s="3">
        <v>206</v>
      </c>
      <c r="T23" s="3">
        <v>199</v>
      </c>
      <c r="U23" s="3">
        <v>184</v>
      </c>
      <c r="V23" s="3">
        <v>148</v>
      </c>
      <c r="W23" s="3">
        <v>49</v>
      </c>
      <c r="X23" s="3">
        <v>32</v>
      </c>
      <c r="Y23" s="3">
        <v>29</v>
      </c>
      <c r="Z23" s="3">
        <v>35</v>
      </c>
      <c r="AA23" s="3">
        <v>34</v>
      </c>
      <c r="AB23" s="3">
        <v>47</v>
      </c>
      <c r="AC23" s="37">
        <v>35</v>
      </c>
      <c r="AD23" s="3">
        <v>42</v>
      </c>
      <c r="AE23" s="3">
        <v>34</v>
      </c>
      <c r="AF23" s="3">
        <v>30</v>
      </c>
      <c r="AG23" s="3">
        <v>27</v>
      </c>
      <c r="AH23" s="3">
        <v>13</v>
      </c>
      <c r="AI23" s="3">
        <v>8</v>
      </c>
      <c r="AJ23" s="3">
        <v>13</v>
      </c>
      <c r="AK23" s="14">
        <v>3</v>
      </c>
      <c r="AL23" s="14">
        <v>2</v>
      </c>
      <c r="AM23" s="14">
        <v>3</v>
      </c>
      <c r="AN23" s="14">
        <v>2</v>
      </c>
      <c r="AO23" s="14">
        <v>0</v>
      </c>
      <c r="AP23" s="14">
        <v>8</v>
      </c>
      <c r="AQ23" s="14">
        <v>0</v>
      </c>
      <c r="AR23" s="14">
        <v>0</v>
      </c>
      <c r="AS23" s="14">
        <v>0</v>
      </c>
      <c r="AV23" s="8"/>
      <c r="AW23" s="119"/>
    </row>
    <row r="24" spans="1:49">
      <c r="A24" s="1" t="s">
        <v>47</v>
      </c>
      <c r="B24" s="1" t="s">
        <v>57</v>
      </c>
      <c r="C24" s="1">
        <v>1914</v>
      </c>
      <c r="D24" s="1">
        <v>1694</v>
      </c>
      <c r="E24" s="1">
        <v>1117</v>
      </c>
      <c r="F24" s="1">
        <v>1029</v>
      </c>
      <c r="G24" s="3">
        <v>934</v>
      </c>
      <c r="H24" s="3">
        <v>896</v>
      </c>
      <c r="I24" s="3">
        <v>698</v>
      </c>
      <c r="J24" s="3">
        <v>586</v>
      </c>
      <c r="K24" s="3">
        <v>572</v>
      </c>
      <c r="L24" s="3">
        <v>577</v>
      </c>
      <c r="M24" s="3">
        <v>520</v>
      </c>
      <c r="N24" s="3">
        <v>442</v>
      </c>
      <c r="O24" s="3">
        <v>371</v>
      </c>
      <c r="P24" s="3">
        <v>298</v>
      </c>
      <c r="Q24" s="3">
        <v>225</v>
      </c>
      <c r="R24" s="3">
        <v>194</v>
      </c>
      <c r="S24" s="3">
        <v>200</v>
      </c>
      <c r="T24" s="3">
        <v>176</v>
      </c>
      <c r="U24" s="3">
        <v>160</v>
      </c>
      <c r="V24" s="3">
        <v>97</v>
      </c>
      <c r="W24" s="3">
        <v>59</v>
      </c>
      <c r="X24" s="3">
        <v>54</v>
      </c>
      <c r="Y24" s="3">
        <v>56</v>
      </c>
      <c r="Z24" s="3">
        <v>41</v>
      </c>
      <c r="AA24" s="3">
        <v>73</v>
      </c>
      <c r="AB24" s="3">
        <v>101</v>
      </c>
      <c r="AC24" s="37">
        <v>85</v>
      </c>
      <c r="AD24" s="3">
        <v>84</v>
      </c>
      <c r="AE24" s="3">
        <v>96</v>
      </c>
      <c r="AF24" s="3">
        <v>86</v>
      </c>
      <c r="AG24" s="3">
        <v>117</v>
      </c>
      <c r="AH24" s="3">
        <v>85</v>
      </c>
      <c r="AI24" s="3">
        <v>85</v>
      </c>
      <c r="AJ24" s="3">
        <v>76</v>
      </c>
      <c r="AK24" s="14">
        <v>53</v>
      </c>
      <c r="AL24" s="14">
        <v>44</v>
      </c>
      <c r="AM24" s="14">
        <v>34</v>
      </c>
      <c r="AN24" s="14">
        <v>28</v>
      </c>
      <c r="AO24" s="14">
        <v>20</v>
      </c>
      <c r="AP24" s="14">
        <v>18</v>
      </c>
      <c r="AQ24" s="14">
        <v>16</v>
      </c>
      <c r="AR24" s="14">
        <v>49</v>
      </c>
      <c r="AS24" s="14">
        <v>65</v>
      </c>
      <c r="AT24" s="14">
        <v>80</v>
      </c>
      <c r="AU24" s="14">
        <v>90</v>
      </c>
      <c r="AV24" s="8">
        <v>102</v>
      </c>
      <c r="AW24" s="119">
        <v>115</v>
      </c>
    </row>
    <row r="25" spans="1:49">
      <c r="A25" s="1" t="s">
        <v>48</v>
      </c>
      <c r="B25" s="1" t="s">
        <v>58</v>
      </c>
      <c r="C25" s="1">
        <v>748</v>
      </c>
      <c r="D25" s="1">
        <v>698</v>
      </c>
      <c r="E25" s="1">
        <v>470</v>
      </c>
      <c r="F25" s="1">
        <v>384</v>
      </c>
      <c r="G25" s="3">
        <v>348</v>
      </c>
      <c r="H25" s="3">
        <v>380</v>
      </c>
      <c r="I25" s="3">
        <v>309</v>
      </c>
      <c r="J25" s="3">
        <v>278</v>
      </c>
      <c r="K25" s="3">
        <v>252</v>
      </c>
      <c r="L25" s="3">
        <v>236</v>
      </c>
      <c r="M25" s="3">
        <v>230</v>
      </c>
      <c r="N25" s="3">
        <v>232</v>
      </c>
      <c r="O25" s="3">
        <v>209</v>
      </c>
      <c r="P25" s="3">
        <v>186</v>
      </c>
      <c r="Q25" s="3">
        <v>191</v>
      </c>
      <c r="R25" s="3">
        <v>179</v>
      </c>
      <c r="S25" s="3">
        <v>179</v>
      </c>
      <c r="T25" s="3">
        <v>163</v>
      </c>
      <c r="U25" s="3">
        <v>155</v>
      </c>
      <c r="V25" s="3">
        <v>132</v>
      </c>
      <c r="W25" s="3">
        <v>85</v>
      </c>
      <c r="X25" s="3">
        <v>93</v>
      </c>
      <c r="Y25" s="3">
        <v>84</v>
      </c>
      <c r="Z25" s="3">
        <v>48</v>
      </c>
      <c r="AA25" s="3">
        <v>49</v>
      </c>
      <c r="AB25" s="3">
        <v>68</v>
      </c>
      <c r="AC25" s="37">
        <v>71</v>
      </c>
      <c r="AD25" s="3">
        <v>70</v>
      </c>
      <c r="AE25" s="3">
        <v>73</v>
      </c>
      <c r="AF25" s="3">
        <v>78</v>
      </c>
      <c r="AG25" s="3">
        <v>28</v>
      </c>
      <c r="AH25" s="3">
        <v>33</v>
      </c>
      <c r="AI25" s="3">
        <v>27</v>
      </c>
      <c r="AJ25" s="3">
        <v>28</v>
      </c>
      <c r="AK25" s="14">
        <v>29</v>
      </c>
      <c r="AL25" s="14">
        <v>34</v>
      </c>
      <c r="AM25" s="14">
        <v>46</v>
      </c>
      <c r="AN25" s="14">
        <v>47</v>
      </c>
      <c r="AO25" s="14">
        <v>47</v>
      </c>
      <c r="AP25" s="14">
        <v>53</v>
      </c>
      <c r="AQ25" s="14">
        <v>43</v>
      </c>
      <c r="AR25" s="14">
        <v>48</v>
      </c>
      <c r="AS25" s="14">
        <v>40</v>
      </c>
      <c r="AT25" s="14">
        <v>31</v>
      </c>
      <c r="AU25" s="14">
        <v>33</v>
      </c>
      <c r="AV25" s="8">
        <v>37</v>
      </c>
      <c r="AW25" s="119">
        <v>39</v>
      </c>
    </row>
    <row r="26" spans="1:49">
      <c r="A26" s="1" t="s">
        <v>49</v>
      </c>
      <c r="B26" s="1" t="s">
        <v>155</v>
      </c>
      <c r="C26" s="1">
        <v>391</v>
      </c>
      <c r="D26" s="1">
        <v>335</v>
      </c>
      <c r="E26" s="1">
        <v>304</v>
      </c>
      <c r="F26" s="1">
        <v>299</v>
      </c>
      <c r="G26" s="3">
        <v>252</v>
      </c>
      <c r="H26" s="3">
        <v>242</v>
      </c>
      <c r="I26" s="3">
        <v>220</v>
      </c>
      <c r="J26" s="3">
        <v>228</v>
      </c>
      <c r="K26" s="3">
        <v>222</v>
      </c>
      <c r="L26" s="3">
        <v>28</v>
      </c>
      <c r="M26" s="3">
        <v>191</v>
      </c>
      <c r="N26" s="3">
        <v>184</v>
      </c>
      <c r="O26" s="3">
        <v>169</v>
      </c>
      <c r="P26" s="3">
        <v>169</v>
      </c>
      <c r="Q26" s="3">
        <v>165</v>
      </c>
      <c r="R26" s="3">
        <v>167</v>
      </c>
      <c r="S26" s="3">
        <v>189</v>
      </c>
      <c r="T26" s="3">
        <v>202</v>
      </c>
      <c r="U26" s="3">
        <v>203</v>
      </c>
      <c r="V26" s="3">
        <v>203</v>
      </c>
      <c r="W26" s="3">
        <v>230</v>
      </c>
      <c r="X26" s="3">
        <v>235</v>
      </c>
      <c r="Y26" s="3">
        <v>115</v>
      </c>
      <c r="Z26" s="3">
        <v>72</v>
      </c>
      <c r="AA26" s="3">
        <v>59</v>
      </c>
      <c r="AB26" s="3">
        <v>52</v>
      </c>
      <c r="AC26" s="37">
        <v>41</v>
      </c>
      <c r="AD26" s="3">
        <v>37</v>
      </c>
      <c r="AE26" s="3">
        <v>32</v>
      </c>
      <c r="AF26" s="3">
        <v>39</v>
      </c>
      <c r="AG26" s="3">
        <v>26</v>
      </c>
      <c r="AH26" s="3">
        <v>23</v>
      </c>
      <c r="AI26" s="3">
        <v>28</v>
      </c>
      <c r="AJ26" s="3">
        <v>39</v>
      </c>
      <c r="AK26" s="14">
        <v>94</v>
      </c>
      <c r="AL26" s="14">
        <v>81</v>
      </c>
      <c r="AM26" s="14">
        <v>114</v>
      </c>
      <c r="AN26" s="14">
        <v>152</v>
      </c>
      <c r="AO26" s="14">
        <v>181</v>
      </c>
      <c r="AP26" s="14">
        <v>201</v>
      </c>
      <c r="AQ26" s="14">
        <v>190</v>
      </c>
      <c r="AR26" s="14">
        <v>253</v>
      </c>
      <c r="AS26" s="14">
        <v>291</v>
      </c>
      <c r="AT26" s="14">
        <v>314</v>
      </c>
      <c r="AU26" s="14">
        <v>315</v>
      </c>
      <c r="AV26" s="8">
        <v>309</v>
      </c>
      <c r="AW26" s="119">
        <v>306</v>
      </c>
    </row>
    <row r="27" spans="1:49" ht="13.5" thickBot="1">
      <c r="A27" s="21" t="s">
        <v>50</v>
      </c>
      <c r="B27" s="21" t="s">
        <v>51</v>
      </c>
      <c r="C27" s="21">
        <v>37</v>
      </c>
      <c r="D27" s="21">
        <v>21</v>
      </c>
      <c r="E27" s="21">
        <v>40</v>
      </c>
      <c r="F27" s="21">
        <v>3</v>
      </c>
      <c r="G27" s="24">
        <v>35</v>
      </c>
      <c r="H27" s="24">
        <v>10</v>
      </c>
      <c r="I27" s="24">
        <v>8</v>
      </c>
      <c r="J27" s="24">
        <v>31</v>
      </c>
      <c r="K27" s="24">
        <v>2</v>
      </c>
      <c r="L27" s="24"/>
      <c r="M27" s="24">
        <v>2</v>
      </c>
      <c r="N27" s="24">
        <v>6</v>
      </c>
      <c r="O27" s="24">
        <v>1</v>
      </c>
      <c r="P27" s="24">
        <v>1</v>
      </c>
      <c r="Q27" s="24">
        <v>5</v>
      </c>
      <c r="R27" s="24"/>
      <c r="S27" s="24"/>
      <c r="T27" s="24"/>
      <c r="U27" s="24"/>
      <c r="V27" s="24"/>
      <c r="W27" s="24"/>
      <c r="X27" s="24">
        <v>3</v>
      </c>
      <c r="Y27" s="24">
        <v>7</v>
      </c>
      <c r="Z27" s="24">
        <v>6</v>
      </c>
      <c r="AA27" s="24">
        <v>14</v>
      </c>
      <c r="AB27" s="24">
        <v>18</v>
      </c>
      <c r="AC27" s="31">
        <v>5</v>
      </c>
      <c r="AD27" s="24">
        <v>15</v>
      </c>
      <c r="AE27" s="24">
        <v>21</v>
      </c>
      <c r="AF27" s="24">
        <v>2</v>
      </c>
      <c r="AG27" s="24">
        <v>4</v>
      </c>
      <c r="AH27" s="24">
        <v>1</v>
      </c>
      <c r="AI27" s="24">
        <v>3</v>
      </c>
      <c r="AJ27" s="24"/>
      <c r="AK27" s="24">
        <v>5</v>
      </c>
      <c r="AL27" s="24">
        <v>45</v>
      </c>
      <c r="AM27" s="24">
        <v>29</v>
      </c>
      <c r="AN27" s="24">
        <v>34</v>
      </c>
      <c r="AO27" s="24">
        <v>31</v>
      </c>
      <c r="AP27" s="24">
        <v>30</v>
      </c>
      <c r="AQ27" s="24">
        <v>50</v>
      </c>
      <c r="AR27" s="25">
        <v>77</v>
      </c>
      <c r="AS27" s="25">
        <v>108</v>
      </c>
      <c r="AT27" s="25">
        <v>99</v>
      </c>
      <c r="AU27" s="25">
        <v>111</v>
      </c>
      <c r="AV27" s="10">
        <v>134</v>
      </c>
      <c r="AW27" s="120">
        <v>190</v>
      </c>
    </row>
  </sheetData>
  <mergeCells count="1"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W27"/>
  <sheetViews>
    <sheetView topLeftCell="W1" workbookViewId="0">
      <selection activeCell="AV5" sqref="AV5"/>
    </sheetView>
  </sheetViews>
  <sheetFormatPr defaultRowHeight="12.75"/>
  <cols>
    <col min="1" max="1" width="3.7109375" style="14" customWidth="1"/>
    <col min="2" max="2" width="4.28515625" style="14" customWidth="1"/>
    <col min="3" max="3" width="7.85546875" style="14" customWidth="1"/>
    <col min="4" max="4" width="7.28515625" style="14" customWidth="1"/>
    <col min="5" max="6" width="7.5703125" style="14" customWidth="1"/>
    <col min="7" max="7" width="6.7109375" style="14" customWidth="1"/>
    <col min="8" max="8" width="7.42578125" style="14" customWidth="1"/>
    <col min="9" max="9" width="7.140625" style="14" customWidth="1"/>
    <col min="10" max="10" width="7.7109375" style="14" customWidth="1"/>
    <col min="11" max="11" width="7" style="14" customWidth="1"/>
    <col min="12" max="12" width="7.7109375" style="14" customWidth="1"/>
    <col min="13" max="13" width="7.5703125" style="14" customWidth="1"/>
    <col min="14" max="14" width="7.7109375" style="14" customWidth="1"/>
    <col min="15" max="15" width="7.85546875" style="14" customWidth="1"/>
    <col min="16" max="16" width="7.7109375" style="14" customWidth="1"/>
    <col min="17" max="17" width="7.5703125" style="14" customWidth="1"/>
    <col min="18" max="18" width="7.28515625" style="14" customWidth="1"/>
    <col min="19" max="19" width="7.5703125" style="14" customWidth="1"/>
    <col min="20" max="20" width="8" style="14" customWidth="1"/>
    <col min="21" max="21" width="8.140625" style="14" customWidth="1"/>
    <col min="22" max="22" width="7" style="14" customWidth="1"/>
    <col min="23" max="23" width="8.140625" style="14" customWidth="1"/>
    <col min="24" max="25" width="7.42578125" style="14" customWidth="1"/>
    <col min="26" max="26" width="7.28515625" style="14" customWidth="1"/>
    <col min="27" max="27" width="7.42578125" style="14" customWidth="1"/>
    <col min="28" max="28" width="7.85546875" style="14" customWidth="1"/>
    <col min="29" max="30" width="7.28515625" style="14" customWidth="1"/>
    <col min="31" max="31" width="6.7109375" style="14" customWidth="1"/>
    <col min="32" max="32" width="7" style="14" customWidth="1"/>
    <col min="33" max="33" width="7.85546875" style="14" customWidth="1"/>
    <col min="34" max="34" width="7.140625" style="14" customWidth="1"/>
    <col min="35" max="35" width="7.7109375" style="14" customWidth="1"/>
    <col min="36" max="36" width="7.140625" style="14" customWidth="1"/>
    <col min="37" max="37" width="7.28515625" style="14" customWidth="1"/>
    <col min="38" max="38" width="7.5703125" style="14" customWidth="1"/>
    <col min="39" max="39" width="7.140625" style="14" customWidth="1"/>
    <col min="40" max="16384" width="9.140625" style="14"/>
  </cols>
  <sheetData>
    <row r="1" spans="1:49">
      <c r="A1" s="85" t="s">
        <v>153</v>
      </c>
    </row>
    <row r="2" spans="1:49">
      <c r="A2" s="14" t="s">
        <v>152</v>
      </c>
    </row>
    <row r="3" spans="1:49" ht="15" customHeight="1">
      <c r="A3" s="79" t="s">
        <v>137</v>
      </c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</row>
    <row r="4" spans="1:49" ht="15.75" customHeight="1" thickBot="1">
      <c r="A4" s="82" t="s">
        <v>140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</row>
    <row r="5" spans="1:49" ht="13.5" thickBot="1">
      <c r="A5" s="31" t="s">
        <v>15</v>
      </c>
      <c r="B5" s="15" t="s">
        <v>16</v>
      </c>
      <c r="C5" s="15">
        <v>1961</v>
      </c>
      <c r="D5" s="15">
        <v>1962</v>
      </c>
      <c r="E5" s="15">
        <v>1963</v>
      </c>
      <c r="F5" s="15">
        <v>1964</v>
      </c>
      <c r="G5" s="15">
        <v>1965</v>
      </c>
      <c r="H5" s="15">
        <v>1966</v>
      </c>
      <c r="I5" s="15">
        <v>1967</v>
      </c>
      <c r="J5" s="15">
        <v>1968</v>
      </c>
      <c r="K5" s="15">
        <v>1969</v>
      </c>
      <c r="L5" s="31">
        <v>1970</v>
      </c>
      <c r="M5" s="15">
        <v>1971</v>
      </c>
      <c r="N5" s="31">
        <v>1972</v>
      </c>
      <c r="O5" s="15">
        <v>1973</v>
      </c>
      <c r="P5" s="31">
        <v>1974</v>
      </c>
      <c r="Q5" s="15">
        <v>1975</v>
      </c>
      <c r="R5" s="31">
        <v>1976</v>
      </c>
      <c r="S5" s="15">
        <v>1977</v>
      </c>
      <c r="T5" s="31">
        <v>1978</v>
      </c>
      <c r="U5" s="15">
        <v>1979</v>
      </c>
      <c r="V5" s="31">
        <v>1980</v>
      </c>
      <c r="W5" s="49">
        <v>1985</v>
      </c>
      <c r="X5" s="49">
        <v>1990</v>
      </c>
      <c r="Y5" s="49">
        <v>1991</v>
      </c>
      <c r="Z5" s="49">
        <v>1992</v>
      </c>
      <c r="AA5" s="49">
        <v>1993</v>
      </c>
      <c r="AB5" s="31">
        <v>1995</v>
      </c>
      <c r="AC5" s="49">
        <v>1996</v>
      </c>
      <c r="AD5" s="49">
        <v>1997</v>
      </c>
      <c r="AE5" s="49">
        <v>1998</v>
      </c>
      <c r="AF5" s="49">
        <v>1999</v>
      </c>
      <c r="AG5" s="49">
        <v>2000</v>
      </c>
      <c r="AH5" s="49">
        <v>2001</v>
      </c>
      <c r="AI5" s="49">
        <v>2002</v>
      </c>
      <c r="AJ5" s="49">
        <v>2003</v>
      </c>
      <c r="AK5" s="49">
        <v>2004</v>
      </c>
      <c r="AL5" s="49">
        <v>2005</v>
      </c>
      <c r="AM5" s="49">
        <v>2006</v>
      </c>
      <c r="AN5" s="49">
        <v>2007</v>
      </c>
      <c r="AO5" s="49">
        <v>2008</v>
      </c>
      <c r="AP5" s="49">
        <v>2009</v>
      </c>
      <c r="AQ5" s="49">
        <v>2010</v>
      </c>
      <c r="AR5" s="49">
        <v>2011</v>
      </c>
      <c r="AS5" s="49">
        <v>2012</v>
      </c>
      <c r="AT5" s="49">
        <v>2013</v>
      </c>
      <c r="AU5" s="49">
        <v>2014</v>
      </c>
      <c r="AV5" s="49">
        <v>2015</v>
      </c>
      <c r="AW5" s="49">
        <v>2016</v>
      </c>
    </row>
    <row r="6" spans="1:49">
      <c r="A6" s="103" t="s">
        <v>53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</row>
    <row r="7" spans="1:49">
      <c r="A7" s="1" t="s">
        <v>18</v>
      </c>
      <c r="B7" s="1" t="s">
        <v>8</v>
      </c>
      <c r="C7" s="1">
        <f>+SUM(C9:C27)</f>
        <v>205626</v>
      </c>
      <c r="D7" s="1">
        <f t="shared" ref="D7:U7" si="0">+SUM(D9:D27)</f>
        <v>207409</v>
      </c>
      <c r="E7" s="1">
        <f t="shared" si="0"/>
        <v>242974</v>
      </c>
      <c r="F7" s="1">
        <f t="shared" si="0"/>
        <v>222237</v>
      </c>
      <c r="G7" s="1">
        <f t="shared" si="0"/>
        <v>231497</v>
      </c>
      <c r="H7" s="1">
        <f t="shared" si="0"/>
        <v>227274</v>
      </c>
      <c r="I7" s="1">
        <f t="shared" si="0"/>
        <v>222034</v>
      </c>
      <c r="J7" s="1">
        <f t="shared" si="0"/>
        <v>207106</v>
      </c>
      <c r="K7" s="1">
        <f t="shared" si="0"/>
        <v>217217</v>
      </c>
      <c r="L7" s="1">
        <f t="shared" si="0"/>
        <v>223315</v>
      </c>
      <c r="M7" s="1">
        <f t="shared" si="0"/>
        <v>196463</v>
      </c>
      <c r="N7" s="1">
        <f t="shared" si="0"/>
        <v>195633</v>
      </c>
      <c r="O7" s="1">
        <f t="shared" si="0"/>
        <v>183968</v>
      </c>
      <c r="P7" s="1">
        <f t="shared" si="0"/>
        <v>188515</v>
      </c>
      <c r="Q7" s="1">
        <f t="shared" si="0"/>
        <v>188615</v>
      </c>
      <c r="R7" s="1">
        <f t="shared" si="0"/>
        <v>195571</v>
      </c>
      <c r="S7" s="1">
        <f t="shared" si="0"/>
        <v>202977</v>
      </c>
      <c r="T7" s="1">
        <f t="shared" si="0"/>
        <v>195777</v>
      </c>
      <c r="U7" s="1">
        <f t="shared" si="0"/>
        <v>202407</v>
      </c>
      <c r="V7" s="3">
        <v>183404</v>
      </c>
      <c r="W7" s="3">
        <v>161136</v>
      </c>
      <c r="X7" s="3">
        <v>196263</v>
      </c>
      <c r="Y7" s="3">
        <v>196077</v>
      </c>
      <c r="Z7" s="3">
        <v>180760</v>
      </c>
      <c r="AA7" s="3">
        <v>191255</v>
      </c>
      <c r="AB7" s="3">
        <v>254442</v>
      </c>
      <c r="AC7" s="3">
        <v>250651</v>
      </c>
      <c r="AD7" s="3">
        <v>258651</v>
      </c>
      <c r="AE7" s="3">
        <v>279052</v>
      </c>
      <c r="AF7" s="3">
        <v>287949</v>
      </c>
      <c r="AG7" s="3">
        <v>178069</v>
      </c>
      <c r="AH7" s="3">
        <v>140972</v>
      </c>
      <c r="AI7" s="3">
        <v>115145</v>
      </c>
      <c r="AJ7" s="3">
        <v>123791</v>
      </c>
      <c r="AK7" s="14">
        <f>+SUM(AK9:AK27)</f>
        <v>132943</v>
      </c>
      <c r="AL7" s="14">
        <f t="shared" ref="AL7:AP7" si="1">+SUM(AL9:AL27)</f>
        <v>136640</v>
      </c>
      <c r="AM7" s="14">
        <f t="shared" si="1"/>
        <v>151319</v>
      </c>
      <c r="AN7" s="14">
        <f t="shared" si="1"/>
        <v>174947</v>
      </c>
      <c r="AO7" s="14">
        <f t="shared" si="1"/>
        <v>172981</v>
      </c>
      <c r="AP7" s="14">
        <f t="shared" si="1"/>
        <v>183419</v>
      </c>
      <c r="AQ7" s="14">
        <f t="shared" ref="AQ7" si="2">+SUM(AQ9:AQ27)</f>
        <v>113800</v>
      </c>
      <c r="AR7" s="14">
        <v>141099</v>
      </c>
      <c r="AS7" s="14">
        <v>170536</v>
      </c>
      <c r="AT7" s="14">
        <v>205881</v>
      </c>
      <c r="AU7" s="14">
        <v>246950</v>
      </c>
      <c r="AV7" s="14">
        <f>+SUM(AV9:AV27)</f>
        <v>280197</v>
      </c>
      <c r="AW7" s="119">
        <v>323363</v>
      </c>
    </row>
    <row r="8" spans="1:49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W8" s="119"/>
    </row>
    <row r="9" spans="1:49">
      <c r="A9" s="1" t="s">
        <v>19</v>
      </c>
      <c r="B9" s="1" t="s">
        <v>23</v>
      </c>
      <c r="C9" s="1">
        <v>15791</v>
      </c>
      <c r="D9" s="1">
        <v>15954</v>
      </c>
      <c r="E9" s="1">
        <v>46485</v>
      </c>
      <c r="F9" s="1">
        <v>18384</v>
      </c>
      <c r="G9" s="3">
        <v>19735</v>
      </c>
      <c r="H9" s="3">
        <v>18690</v>
      </c>
      <c r="I9" s="3">
        <v>18630</v>
      </c>
      <c r="J9" s="3">
        <v>19065</v>
      </c>
      <c r="K9" s="3">
        <v>19435</v>
      </c>
      <c r="L9" s="3">
        <v>20850</v>
      </c>
      <c r="M9" s="3">
        <v>18262</v>
      </c>
      <c r="N9" s="3">
        <v>17040</v>
      </c>
      <c r="O9" s="3">
        <v>15013</v>
      </c>
      <c r="P9" s="3">
        <v>15715</v>
      </c>
      <c r="Q9" s="3">
        <v>15865</v>
      </c>
      <c r="R9" s="3">
        <v>16093</v>
      </c>
      <c r="S9" s="3">
        <v>16169</v>
      </c>
      <c r="T9" s="3">
        <v>17085</v>
      </c>
      <c r="U9" s="3">
        <v>17291</v>
      </c>
      <c r="V9" s="3">
        <v>15626</v>
      </c>
      <c r="W9" s="3">
        <v>14707</v>
      </c>
      <c r="X9" s="3">
        <v>20119</v>
      </c>
      <c r="Y9" s="3">
        <v>20119</v>
      </c>
      <c r="Z9" s="3">
        <v>15553</v>
      </c>
      <c r="AA9" s="3">
        <v>16353</v>
      </c>
      <c r="AB9" s="3">
        <v>21824</v>
      </c>
      <c r="AC9" s="3">
        <v>23420</v>
      </c>
      <c r="AD9" s="3">
        <v>24491</v>
      </c>
      <c r="AE9" s="3">
        <v>27471</v>
      </c>
      <c r="AF9" s="3">
        <v>27184</v>
      </c>
      <c r="AG9" s="3">
        <v>12652</v>
      </c>
      <c r="AH9" s="3">
        <v>12484</v>
      </c>
      <c r="AI9" s="3">
        <v>9838</v>
      </c>
      <c r="AJ9" s="3">
        <v>10273</v>
      </c>
      <c r="AK9" s="14">
        <v>11505</v>
      </c>
      <c r="AL9" s="14">
        <v>12904</v>
      </c>
      <c r="AM9" s="14">
        <v>15294</v>
      </c>
      <c r="AN9" s="14">
        <v>17951</v>
      </c>
      <c r="AO9" s="14">
        <v>13649</v>
      </c>
      <c r="AP9" s="14">
        <v>14633</v>
      </c>
      <c r="AQ9" s="14">
        <v>11103</v>
      </c>
      <c r="AR9" s="14">
        <v>13253</v>
      </c>
      <c r="AS9" s="14">
        <v>16037</v>
      </c>
      <c r="AT9" s="14">
        <v>18696</v>
      </c>
      <c r="AU9" s="14">
        <v>21923</v>
      </c>
      <c r="AV9" s="14">
        <v>23401</v>
      </c>
      <c r="AW9" s="119">
        <v>25584</v>
      </c>
    </row>
    <row r="10" spans="1:49">
      <c r="A10" s="1" t="s">
        <v>20</v>
      </c>
      <c r="B10" s="1" t="s">
        <v>21</v>
      </c>
      <c r="C10" s="1">
        <v>12895</v>
      </c>
      <c r="D10" s="1">
        <v>13814</v>
      </c>
      <c r="E10" s="1">
        <v>13767</v>
      </c>
      <c r="F10" s="1">
        <v>13642</v>
      </c>
      <c r="G10" s="3">
        <v>14002</v>
      </c>
      <c r="H10" s="3">
        <v>13039</v>
      </c>
      <c r="I10" s="3">
        <v>12894</v>
      </c>
      <c r="J10" s="3">
        <v>12299</v>
      </c>
      <c r="K10" s="3">
        <v>12896</v>
      </c>
      <c r="L10" s="3">
        <v>13384</v>
      </c>
      <c r="M10" s="3">
        <v>13085</v>
      </c>
      <c r="N10" s="3">
        <v>12569</v>
      </c>
      <c r="O10" s="3">
        <v>11209</v>
      </c>
      <c r="P10" s="3">
        <v>11904</v>
      </c>
      <c r="Q10" s="3">
        <v>11152</v>
      </c>
      <c r="R10" s="3">
        <v>12218</v>
      </c>
      <c r="S10" s="3">
        <v>12502</v>
      </c>
      <c r="T10" s="3">
        <v>12922</v>
      </c>
      <c r="U10" s="3">
        <v>13436</v>
      </c>
      <c r="V10" s="3">
        <v>13298</v>
      </c>
      <c r="W10" s="3">
        <v>14639</v>
      </c>
      <c r="X10" s="3">
        <v>16015</v>
      </c>
      <c r="Y10" s="3">
        <v>14661</v>
      </c>
      <c r="Z10" s="3">
        <v>11713</v>
      </c>
      <c r="AA10" s="3">
        <v>13364</v>
      </c>
      <c r="AB10" s="3">
        <v>18031</v>
      </c>
      <c r="AC10" s="3">
        <v>17141</v>
      </c>
      <c r="AD10" s="3">
        <v>17318</v>
      </c>
      <c r="AE10" s="3">
        <v>17679</v>
      </c>
      <c r="AF10" s="3">
        <v>17907</v>
      </c>
      <c r="AG10" s="3">
        <v>8665</v>
      </c>
      <c r="AH10" s="3">
        <v>7769</v>
      </c>
      <c r="AI10" s="3">
        <v>6725</v>
      </c>
      <c r="AJ10" s="3">
        <v>6355</v>
      </c>
      <c r="AK10" s="14">
        <v>7517</v>
      </c>
      <c r="AL10" s="14">
        <v>7625</v>
      </c>
      <c r="AM10" s="14">
        <v>9917</v>
      </c>
      <c r="AN10" s="14">
        <v>12350</v>
      </c>
      <c r="AO10" s="14">
        <v>12637</v>
      </c>
      <c r="AP10" s="14">
        <v>13773</v>
      </c>
      <c r="AQ10" s="14">
        <v>11789</v>
      </c>
      <c r="AR10" s="14">
        <v>14036</v>
      </c>
      <c r="AS10" s="14">
        <v>16740</v>
      </c>
      <c r="AT10" s="14">
        <v>20181</v>
      </c>
      <c r="AU10" s="14">
        <v>23440</v>
      </c>
      <c r="AV10" s="14">
        <v>25402</v>
      </c>
      <c r="AW10" s="119">
        <v>26565</v>
      </c>
    </row>
    <row r="11" spans="1:49">
      <c r="A11" s="1" t="s">
        <v>22</v>
      </c>
      <c r="B11" s="1" t="s">
        <v>23</v>
      </c>
      <c r="C11" s="1">
        <v>6301</v>
      </c>
      <c r="D11" s="1">
        <v>6562</v>
      </c>
      <c r="E11" s="1">
        <v>6734</v>
      </c>
      <c r="F11" s="1">
        <v>6939</v>
      </c>
      <c r="G11" s="3">
        <v>7009</v>
      </c>
      <c r="H11" s="3">
        <v>7541</v>
      </c>
      <c r="I11" s="3">
        <v>7928</v>
      </c>
      <c r="J11" s="3">
        <v>8020</v>
      </c>
      <c r="K11" s="3">
        <v>8354</v>
      </c>
      <c r="L11" s="3">
        <v>7782</v>
      </c>
      <c r="M11" s="3">
        <v>7482</v>
      </c>
      <c r="N11" s="3">
        <v>7399</v>
      </c>
      <c r="O11" s="3">
        <v>7231</v>
      </c>
      <c r="P11" s="3">
        <v>7368</v>
      </c>
      <c r="Q11" s="3">
        <v>7397</v>
      </c>
      <c r="R11" s="3">
        <v>7517</v>
      </c>
      <c r="S11" s="3">
        <v>7566</v>
      </c>
      <c r="T11" s="3">
        <v>7623</v>
      </c>
      <c r="U11" s="3">
        <v>7089</v>
      </c>
      <c r="V11" s="3">
        <v>6508</v>
      </c>
      <c r="W11" s="3">
        <v>6545</v>
      </c>
      <c r="X11" s="3">
        <v>8189</v>
      </c>
      <c r="Y11" s="3">
        <v>8438</v>
      </c>
      <c r="Z11" s="3">
        <v>8903</v>
      </c>
      <c r="AA11" s="3">
        <v>8889</v>
      </c>
      <c r="AB11" s="3">
        <v>11587</v>
      </c>
      <c r="AC11" s="3">
        <v>12500</v>
      </c>
      <c r="AD11" s="3">
        <v>13086</v>
      </c>
      <c r="AE11" s="3">
        <v>13980</v>
      </c>
      <c r="AF11" s="3">
        <v>15637</v>
      </c>
      <c r="AG11" s="3">
        <v>13313</v>
      </c>
      <c r="AH11" s="3">
        <v>10463</v>
      </c>
      <c r="AI11" s="3">
        <v>9983</v>
      </c>
      <c r="AJ11" s="3">
        <v>11501</v>
      </c>
      <c r="AK11" s="14">
        <v>10931</v>
      </c>
      <c r="AL11" s="14">
        <v>10574</v>
      </c>
      <c r="AM11" s="14">
        <v>11303</v>
      </c>
      <c r="AN11" s="14">
        <v>11238</v>
      </c>
      <c r="AO11" s="14">
        <v>12803</v>
      </c>
      <c r="AP11" s="14">
        <v>14010</v>
      </c>
      <c r="AQ11" s="14">
        <v>7958</v>
      </c>
      <c r="AR11" s="14">
        <v>10049</v>
      </c>
      <c r="AS11" s="14">
        <v>11918</v>
      </c>
      <c r="AT11" s="14">
        <v>14156</v>
      </c>
      <c r="AU11" s="14">
        <v>15823</v>
      </c>
      <c r="AV11" s="14">
        <v>18156</v>
      </c>
      <c r="AW11" s="119">
        <v>22050</v>
      </c>
    </row>
    <row r="12" spans="1:49">
      <c r="A12" s="1" t="s">
        <v>24</v>
      </c>
      <c r="B12" s="1" t="s">
        <v>25</v>
      </c>
      <c r="C12" s="1">
        <v>6145</v>
      </c>
      <c r="D12" s="1">
        <v>6773</v>
      </c>
      <c r="E12" s="1">
        <v>6849</v>
      </c>
      <c r="F12" s="1">
        <v>7392</v>
      </c>
      <c r="G12" s="3">
        <v>7230</v>
      </c>
      <c r="H12" s="3">
        <v>6835</v>
      </c>
      <c r="I12" s="3">
        <v>6873</v>
      </c>
      <c r="J12" s="3">
        <v>5358</v>
      </c>
      <c r="K12" s="3">
        <v>6041</v>
      </c>
      <c r="L12" s="3">
        <v>6191</v>
      </c>
      <c r="M12" s="3">
        <v>5610</v>
      </c>
      <c r="N12" s="3">
        <v>5819</v>
      </c>
      <c r="O12" s="3">
        <v>5719</v>
      </c>
      <c r="P12" s="3">
        <v>5676</v>
      </c>
      <c r="Q12" s="3">
        <v>5656</v>
      </c>
      <c r="R12" s="3">
        <v>5382</v>
      </c>
      <c r="S12" s="3">
        <v>5595</v>
      </c>
      <c r="T12" s="3">
        <v>5461</v>
      </c>
      <c r="U12" s="3">
        <v>5563</v>
      </c>
      <c r="V12" s="3">
        <v>5453</v>
      </c>
      <c r="W12" s="3">
        <v>5089</v>
      </c>
      <c r="X12" s="3">
        <v>5367</v>
      </c>
      <c r="Y12" s="3">
        <v>5465</v>
      </c>
      <c r="Z12" s="3">
        <v>5959</v>
      </c>
      <c r="AA12" s="3">
        <v>6637</v>
      </c>
      <c r="AB12" s="3">
        <v>8458</v>
      </c>
      <c r="AC12" s="3">
        <v>8957</v>
      </c>
      <c r="AD12" s="3">
        <v>9210</v>
      </c>
      <c r="AE12" s="3">
        <v>9917</v>
      </c>
      <c r="AF12" s="3">
        <v>10866</v>
      </c>
      <c r="AG12" s="3">
        <v>10460</v>
      </c>
      <c r="AH12" s="3">
        <v>4655</v>
      </c>
      <c r="AI12" s="3">
        <v>1696</v>
      </c>
      <c r="AJ12" s="3">
        <v>2092</v>
      </c>
      <c r="AK12" s="14">
        <v>2241</v>
      </c>
      <c r="AL12" s="14">
        <v>2350</v>
      </c>
      <c r="AM12" s="14">
        <v>2687</v>
      </c>
      <c r="AN12" s="14">
        <v>3115</v>
      </c>
      <c r="AO12" s="14">
        <v>3539</v>
      </c>
      <c r="AP12" s="14">
        <v>3706</v>
      </c>
      <c r="AQ12" s="14">
        <v>3454</v>
      </c>
      <c r="AR12" s="14">
        <v>3820</v>
      </c>
      <c r="AS12" s="14">
        <v>4246</v>
      </c>
      <c r="AT12" s="14">
        <v>4923</v>
      </c>
      <c r="AU12" s="14">
        <v>5742</v>
      </c>
      <c r="AV12" s="14">
        <v>6332</v>
      </c>
      <c r="AW12" s="119">
        <v>7072</v>
      </c>
    </row>
    <row r="13" spans="1:49">
      <c r="A13" s="1" t="s">
        <v>26</v>
      </c>
      <c r="B13" s="1" t="s">
        <v>27</v>
      </c>
      <c r="C13" s="1">
        <v>17286</v>
      </c>
      <c r="D13" s="1">
        <v>16612</v>
      </c>
      <c r="E13" s="1">
        <v>16773</v>
      </c>
      <c r="F13" s="1">
        <v>17914</v>
      </c>
      <c r="G13" s="3">
        <v>19268</v>
      </c>
      <c r="H13" s="3">
        <v>19445</v>
      </c>
      <c r="I13" s="3">
        <v>18784</v>
      </c>
      <c r="J13" s="3">
        <v>15990</v>
      </c>
      <c r="K13" s="3">
        <v>17267</v>
      </c>
      <c r="L13" s="3">
        <v>17608</v>
      </c>
      <c r="M13" s="3">
        <v>13198</v>
      </c>
      <c r="N13" s="3">
        <v>14210</v>
      </c>
      <c r="O13" s="3">
        <v>14097</v>
      </c>
      <c r="P13" s="3">
        <v>13338</v>
      </c>
      <c r="Q13" s="3">
        <v>13357</v>
      </c>
      <c r="R13" s="3">
        <v>13781</v>
      </c>
      <c r="S13" s="3">
        <v>14376</v>
      </c>
      <c r="T13" s="3">
        <v>13905</v>
      </c>
      <c r="U13" s="3">
        <v>13939</v>
      </c>
      <c r="V13" s="3">
        <v>13493</v>
      </c>
      <c r="W13" s="3">
        <v>9078</v>
      </c>
      <c r="X13" s="3">
        <v>10535</v>
      </c>
      <c r="Y13" s="3">
        <v>10231</v>
      </c>
      <c r="Z13" s="3">
        <v>10295</v>
      </c>
      <c r="AA13" s="3">
        <v>11869</v>
      </c>
      <c r="AB13" s="3">
        <v>14800</v>
      </c>
      <c r="AC13" s="3">
        <v>14430</v>
      </c>
      <c r="AD13" s="3">
        <v>16500</v>
      </c>
      <c r="AE13" s="3">
        <v>18544</v>
      </c>
      <c r="AF13" s="3">
        <v>17351</v>
      </c>
      <c r="AG13" s="3">
        <v>7778</v>
      </c>
      <c r="AH13" s="3">
        <v>8577</v>
      </c>
      <c r="AI13" s="3">
        <v>8986</v>
      </c>
      <c r="AJ13" s="3">
        <v>8585</v>
      </c>
      <c r="AK13" s="14">
        <v>9283</v>
      </c>
      <c r="AL13" s="14">
        <v>8772</v>
      </c>
      <c r="AM13" s="14">
        <v>9051</v>
      </c>
      <c r="AN13" s="14">
        <v>9953</v>
      </c>
      <c r="AO13" s="14">
        <v>11416</v>
      </c>
      <c r="AP13" s="14">
        <v>9822</v>
      </c>
      <c r="AQ13" s="14">
        <v>2944</v>
      </c>
      <c r="AR13" s="14">
        <v>3932</v>
      </c>
      <c r="AS13" s="14">
        <v>5296</v>
      </c>
      <c r="AT13" s="14">
        <v>6782</v>
      </c>
      <c r="AU13" s="14">
        <v>8633</v>
      </c>
      <c r="AV13" s="14">
        <v>10707</v>
      </c>
      <c r="AW13" s="119">
        <v>12815</v>
      </c>
    </row>
    <row r="14" spans="1:49">
      <c r="A14" s="1" t="s">
        <v>28</v>
      </c>
      <c r="B14" s="1" t="s">
        <v>29</v>
      </c>
      <c r="C14" s="1">
        <v>6725</v>
      </c>
      <c r="D14" s="1">
        <v>7017</v>
      </c>
      <c r="E14" s="1">
        <v>7139</v>
      </c>
      <c r="F14" s="1">
        <v>7490</v>
      </c>
      <c r="G14" s="3">
        <v>7036</v>
      </c>
      <c r="H14" s="3">
        <v>7296</v>
      </c>
      <c r="I14" s="3">
        <v>7086</v>
      </c>
      <c r="J14" s="3">
        <v>5961</v>
      </c>
      <c r="K14" s="3">
        <v>6453</v>
      </c>
      <c r="L14" s="3">
        <v>7021</v>
      </c>
      <c r="M14" s="3">
        <v>6678</v>
      </c>
      <c r="N14" s="3">
        <v>7155</v>
      </c>
      <c r="O14" s="3">
        <v>7567</v>
      </c>
      <c r="P14" s="3">
        <v>7382</v>
      </c>
      <c r="Q14" s="3">
        <v>7250</v>
      </c>
      <c r="R14" s="3">
        <v>6829</v>
      </c>
      <c r="S14" s="3">
        <v>7082</v>
      </c>
      <c r="T14" s="3">
        <v>6849</v>
      </c>
      <c r="U14" s="3">
        <v>6904</v>
      </c>
      <c r="V14" s="3">
        <v>6556</v>
      </c>
      <c r="W14" s="3">
        <v>5470</v>
      </c>
      <c r="X14" s="3">
        <v>6665</v>
      </c>
      <c r="Y14" s="3">
        <v>6833</v>
      </c>
      <c r="Z14" s="3">
        <v>7022</v>
      </c>
      <c r="AA14" s="3">
        <v>8197</v>
      </c>
      <c r="AB14" s="3">
        <v>10129</v>
      </c>
      <c r="AC14" s="3">
        <v>9720</v>
      </c>
      <c r="AD14" s="3">
        <v>10279</v>
      </c>
      <c r="AE14" s="3">
        <v>11331</v>
      </c>
      <c r="AF14" s="3">
        <v>11842</v>
      </c>
      <c r="AG14" s="3">
        <v>8072</v>
      </c>
      <c r="AH14" s="3">
        <v>6936</v>
      </c>
      <c r="AI14" s="3">
        <v>4390</v>
      </c>
      <c r="AJ14" s="3">
        <v>4663</v>
      </c>
      <c r="AK14" s="14">
        <v>5057</v>
      </c>
      <c r="AL14" s="14">
        <v>5019</v>
      </c>
      <c r="AM14" s="14">
        <v>5010</v>
      </c>
      <c r="AN14" s="14">
        <v>6000</v>
      </c>
      <c r="AO14" s="14">
        <v>6406</v>
      </c>
      <c r="AP14" s="14">
        <v>6668</v>
      </c>
      <c r="AQ14" s="14">
        <v>2891</v>
      </c>
      <c r="AR14" s="14">
        <v>3522</v>
      </c>
      <c r="AS14" s="14">
        <v>4196</v>
      </c>
      <c r="AT14" s="14">
        <v>5071</v>
      </c>
      <c r="AU14" s="14">
        <v>5979</v>
      </c>
      <c r="AV14" s="14">
        <v>6917</v>
      </c>
      <c r="AW14" s="119">
        <v>7993</v>
      </c>
    </row>
    <row r="15" spans="1:49">
      <c r="A15" s="1" t="s">
        <v>30</v>
      </c>
      <c r="B15" s="1" t="s">
        <v>31</v>
      </c>
      <c r="C15" s="1">
        <v>9087</v>
      </c>
      <c r="D15" s="1">
        <v>9713</v>
      </c>
      <c r="E15" s="1">
        <v>10221</v>
      </c>
      <c r="F15" s="1">
        <v>10774</v>
      </c>
      <c r="G15" s="3">
        <v>12002</v>
      </c>
      <c r="H15" s="3">
        <v>11933</v>
      </c>
      <c r="I15" s="3">
        <v>12050</v>
      </c>
      <c r="J15" s="3">
        <v>11278</v>
      </c>
      <c r="K15" s="3">
        <v>12434</v>
      </c>
      <c r="L15" s="3">
        <v>13097</v>
      </c>
      <c r="M15" s="3">
        <v>12121</v>
      </c>
      <c r="N15" s="3">
        <v>10834</v>
      </c>
      <c r="O15" s="3">
        <v>8627</v>
      </c>
      <c r="P15" s="3">
        <v>9364</v>
      </c>
      <c r="Q15" s="3">
        <v>9644</v>
      </c>
      <c r="R15" s="3">
        <v>10250</v>
      </c>
      <c r="S15" s="3">
        <v>10795</v>
      </c>
      <c r="T15" s="3">
        <v>11063</v>
      </c>
      <c r="U15" s="3">
        <v>10883</v>
      </c>
      <c r="V15" s="3">
        <v>9400</v>
      </c>
      <c r="W15" s="3">
        <v>8839</v>
      </c>
      <c r="X15" s="3">
        <v>10706</v>
      </c>
      <c r="Y15" s="3">
        <v>10604</v>
      </c>
      <c r="Z15" s="3">
        <v>9123</v>
      </c>
      <c r="AA15" s="3">
        <v>9816</v>
      </c>
      <c r="AB15" s="3">
        <v>14161</v>
      </c>
      <c r="AC15" s="3">
        <v>13513</v>
      </c>
      <c r="AD15" s="3">
        <v>13886</v>
      </c>
      <c r="AE15" s="3">
        <v>14655</v>
      </c>
      <c r="AF15" s="3">
        <v>15759</v>
      </c>
      <c r="AG15" s="3">
        <v>6579</v>
      </c>
      <c r="AH15" s="3">
        <v>6636</v>
      </c>
      <c r="AI15" s="3">
        <v>6608</v>
      </c>
      <c r="AJ15" s="3">
        <v>7370</v>
      </c>
      <c r="AK15" s="14">
        <v>8376</v>
      </c>
      <c r="AL15" s="14">
        <v>8972</v>
      </c>
      <c r="AM15" s="14">
        <v>10321</v>
      </c>
      <c r="AN15" s="14">
        <v>12094</v>
      </c>
      <c r="AO15" s="14">
        <v>7460</v>
      </c>
      <c r="AP15" s="14">
        <v>8681</v>
      </c>
      <c r="AQ15" s="14">
        <v>6299</v>
      </c>
      <c r="AR15" s="14">
        <v>8099</v>
      </c>
      <c r="AS15" s="14">
        <v>9372</v>
      </c>
      <c r="AT15" s="14">
        <v>10922</v>
      </c>
      <c r="AU15" s="14">
        <v>13227</v>
      </c>
      <c r="AV15" s="14">
        <v>14919</v>
      </c>
      <c r="AW15" s="119">
        <v>17101</v>
      </c>
    </row>
    <row r="16" spans="1:49">
      <c r="A16" s="1" t="s">
        <v>32</v>
      </c>
      <c r="B16" s="1" t="s">
        <v>154</v>
      </c>
      <c r="C16" s="1">
        <v>10206</v>
      </c>
      <c r="D16" s="1">
        <v>10695</v>
      </c>
      <c r="E16" s="1">
        <v>10766</v>
      </c>
      <c r="F16" s="1">
        <v>11778</v>
      </c>
      <c r="G16" s="3">
        <v>13500</v>
      </c>
      <c r="H16" s="3">
        <v>12769</v>
      </c>
      <c r="I16" s="3">
        <v>12488</v>
      </c>
      <c r="J16" s="3">
        <v>11717</v>
      </c>
      <c r="K16" s="3">
        <v>13276</v>
      </c>
      <c r="L16" s="3">
        <v>13056</v>
      </c>
      <c r="M16" s="3">
        <v>11505</v>
      </c>
      <c r="N16" s="3">
        <v>9859</v>
      </c>
      <c r="O16" s="3">
        <v>8822</v>
      </c>
      <c r="P16" s="3">
        <v>9141</v>
      </c>
      <c r="Q16" s="3">
        <v>9115</v>
      </c>
      <c r="R16" s="3">
        <v>9728</v>
      </c>
      <c r="S16" s="3">
        <v>10524</v>
      </c>
      <c r="T16" s="3">
        <v>11137</v>
      </c>
      <c r="U16" s="3">
        <v>11297</v>
      </c>
      <c r="V16" s="3">
        <v>9314</v>
      </c>
      <c r="W16" s="3">
        <v>9742</v>
      </c>
      <c r="X16" s="3">
        <v>12151</v>
      </c>
      <c r="Y16" s="3">
        <v>11962</v>
      </c>
      <c r="Z16" s="3">
        <v>10219</v>
      </c>
      <c r="AA16" s="3">
        <v>10048</v>
      </c>
      <c r="AB16" s="3">
        <v>13802</v>
      </c>
      <c r="AC16" s="3">
        <v>13852</v>
      </c>
      <c r="AD16" s="3">
        <v>14437</v>
      </c>
      <c r="AE16" s="3">
        <v>15178</v>
      </c>
      <c r="AF16" s="3">
        <v>15278</v>
      </c>
      <c r="AG16" s="3">
        <v>7161</v>
      </c>
      <c r="AH16" s="3">
        <v>6788</v>
      </c>
      <c r="AI16" s="3">
        <v>5629</v>
      </c>
      <c r="AJ16" s="3">
        <v>6667</v>
      </c>
      <c r="AK16" s="14">
        <v>7645</v>
      </c>
      <c r="AL16" s="14">
        <v>8281</v>
      </c>
      <c r="AM16" s="14">
        <v>9037</v>
      </c>
      <c r="AN16" s="14">
        <v>10646</v>
      </c>
      <c r="AO16" s="14">
        <v>9413</v>
      </c>
      <c r="AP16" s="14">
        <v>9987</v>
      </c>
      <c r="AQ16" s="14">
        <v>6357</v>
      </c>
      <c r="AR16" s="14">
        <v>8194</v>
      </c>
      <c r="AS16" s="14">
        <v>9864</v>
      </c>
      <c r="AT16" s="14">
        <v>11911</v>
      </c>
      <c r="AU16" s="14">
        <v>14421</v>
      </c>
      <c r="AV16" s="14">
        <v>16476</v>
      </c>
      <c r="AW16" s="119">
        <v>18418</v>
      </c>
    </row>
    <row r="17" spans="1:49">
      <c r="A17" s="1" t="s">
        <v>33</v>
      </c>
      <c r="B17" s="1" t="s">
        <v>34</v>
      </c>
      <c r="C17" s="1">
        <v>14777</v>
      </c>
      <c r="D17" s="1">
        <v>14010</v>
      </c>
      <c r="E17" s="1">
        <v>14473</v>
      </c>
      <c r="F17" s="1">
        <v>14773</v>
      </c>
      <c r="G17" s="3">
        <v>15066</v>
      </c>
      <c r="H17" s="3">
        <v>14929</v>
      </c>
      <c r="I17" s="3">
        <v>14201</v>
      </c>
      <c r="J17" s="3">
        <v>12008</v>
      </c>
      <c r="K17" s="3">
        <v>11582</v>
      </c>
      <c r="L17" s="3">
        <v>11522</v>
      </c>
      <c r="M17" s="3">
        <v>10055</v>
      </c>
      <c r="N17" s="3">
        <v>9621</v>
      </c>
      <c r="O17" s="3">
        <v>9157</v>
      </c>
      <c r="P17" s="3">
        <v>9781</v>
      </c>
      <c r="Q17" s="3">
        <v>10371</v>
      </c>
      <c r="R17" s="3">
        <v>11398</v>
      </c>
      <c r="S17" s="3">
        <v>12183</v>
      </c>
      <c r="T17" s="3">
        <v>12660</v>
      </c>
      <c r="U17" s="3">
        <v>12789</v>
      </c>
      <c r="V17" s="3">
        <v>10366</v>
      </c>
      <c r="W17" s="3">
        <v>7190</v>
      </c>
      <c r="X17" s="3">
        <v>10678</v>
      </c>
      <c r="Y17" s="3">
        <v>10865</v>
      </c>
      <c r="Z17" s="3">
        <v>10104</v>
      </c>
      <c r="AA17" s="3">
        <v>9517</v>
      </c>
      <c r="AB17" s="3">
        <v>13722</v>
      </c>
      <c r="AC17" s="3">
        <v>13888</v>
      </c>
      <c r="AD17" s="3">
        <v>14738</v>
      </c>
      <c r="AE17" s="3">
        <v>15751</v>
      </c>
      <c r="AF17" s="3">
        <v>15563</v>
      </c>
      <c r="AG17" s="3">
        <v>11250</v>
      </c>
      <c r="AH17" s="3">
        <v>7299</v>
      </c>
      <c r="AI17" s="3">
        <v>6355</v>
      </c>
      <c r="AJ17" s="3">
        <v>6880</v>
      </c>
      <c r="AK17" s="14">
        <v>6575</v>
      </c>
      <c r="AL17" s="14">
        <v>6657</v>
      </c>
      <c r="AM17" s="14">
        <v>7526</v>
      </c>
      <c r="AN17" s="14">
        <v>8808</v>
      </c>
      <c r="AO17" s="14">
        <v>8619</v>
      </c>
      <c r="AP17" s="14">
        <v>10286</v>
      </c>
      <c r="AQ17" s="14">
        <v>5053</v>
      </c>
      <c r="AR17" s="14">
        <v>6450</v>
      </c>
      <c r="AS17" s="14">
        <v>7650</v>
      </c>
      <c r="AT17" s="14">
        <v>9594</v>
      </c>
      <c r="AU17" s="14">
        <v>11851</v>
      </c>
      <c r="AV17" s="14">
        <v>14222</v>
      </c>
      <c r="AW17" s="119">
        <v>17262</v>
      </c>
    </row>
    <row r="18" spans="1:49">
      <c r="A18" s="1" t="s">
        <v>35</v>
      </c>
      <c r="B18" s="1" t="s">
        <v>36</v>
      </c>
      <c r="C18" s="1">
        <v>11167</v>
      </c>
      <c r="D18" s="1">
        <v>11402</v>
      </c>
      <c r="E18" s="1">
        <v>11307</v>
      </c>
      <c r="F18" s="1">
        <v>12050</v>
      </c>
      <c r="G18" s="3">
        <v>11388</v>
      </c>
      <c r="H18" s="3">
        <v>10859</v>
      </c>
      <c r="I18" s="3">
        <v>10821</v>
      </c>
      <c r="J18" s="3">
        <v>10022</v>
      </c>
      <c r="K18" s="3">
        <v>10005</v>
      </c>
      <c r="L18" s="3">
        <v>10709</v>
      </c>
      <c r="M18" s="3">
        <v>9563</v>
      </c>
      <c r="N18" s="3">
        <v>10315</v>
      </c>
      <c r="O18" s="3">
        <v>10795</v>
      </c>
      <c r="P18" s="3">
        <v>11291</v>
      </c>
      <c r="Q18" s="3">
        <v>11248</v>
      </c>
      <c r="R18" s="3">
        <v>11686</v>
      </c>
      <c r="S18" s="3">
        <v>11245</v>
      </c>
      <c r="T18" s="3">
        <v>11018</v>
      </c>
      <c r="U18" s="3">
        <v>10614</v>
      </c>
      <c r="V18" s="3">
        <v>9682</v>
      </c>
      <c r="W18" s="3">
        <v>7258</v>
      </c>
      <c r="X18" s="3">
        <v>7029</v>
      </c>
      <c r="Y18" s="3">
        <v>6927</v>
      </c>
      <c r="Z18" s="3">
        <v>6414</v>
      </c>
      <c r="AA18" s="3">
        <v>7229</v>
      </c>
      <c r="AB18" s="3">
        <v>9569</v>
      </c>
      <c r="AC18" s="3">
        <v>9987</v>
      </c>
      <c r="AD18" s="3">
        <v>10735</v>
      </c>
      <c r="AE18" s="3">
        <v>11852</v>
      </c>
      <c r="AF18" s="3">
        <v>13653</v>
      </c>
      <c r="AG18" s="3">
        <v>11871</v>
      </c>
      <c r="AH18" s="3">
        <v>11429</v>
      </c>
      <c r="AI18" s="3">
        <v>4784</v>
      </c>
      <c r="AJ18" s="3">
        <v>5260</v>
      </c>
      <c r="AK18" s="14">
        <v>5814</v>
      </c>
      <c r="AL18" s="14">
        <v>5729</v>
      </c>
      <c r="AM18" s="14">
        <v>5794</v>
      </c>
      <c r="AN18" s="14">
        <v>6286</v>
      </c>
      <c r="AO18" s="14">
        <v>7083</v>
      </c>
      <c r="AP18" s="14">
        <v>7881</v>
      </c>
      <c r="AQ18" s="14">
        <v>6234</v>
      </c>
      <c r="AR18" s="14">
        <v>7197</v>
      </c>
      <c r="AS18" s="14">
        <v>8071</v>
      </c>
      <c r="AT18" s="14">
        <v>9594</v>
      </c>
      <c r="AU18" s="14">
        <v>11117</v>
      </c>
      <c r="AV18" s="14">
        <v>11761</v>
      </c>
      <c r="AW18" s="119">
        <v>13112</v>
      </c>
    </row>
    <row r="19" spans="1:49">
      <c r="A19" s="1" t="s">
        <v>37</v>
      </c>
      <c r="B19" s="1" t="s">
        <v>38</v>
      </c>
      <c r="C19" s="1">
        <v>8149</v>
      </c>
      <c r="D19" s="1">
        <v>8832</v>
      </c>
      <c r="E19" s="1">
        <v>9099</v>
      </c>
      <c r="F19" s="1">
        <v>9289</v>
      </c>
      <c r="G19" s="3">
        <v>8816</v>
      </c>
      <c r="H19" s="3">
        <v>8662</v>
      </c>
      <c r="I19" s="3">
        <v>8360</v>
      </c>
      <c r="J19" s="3">
        <v>7850</v>
      </c>
      <c r="K19" s="3">
        <v>8313</v>
      </c>
      <c r="L19" s="3">
        <v>8862</v>
      </c>
      <c r="M19" s="3">
        <f>8396+61</f>
        <v>8457</v>
      </c>
      <c r="N19" s="3">
        <f>8421+37</f>
        <v>8458</v>
      </c>
      <c r="O19" s="3">
        <f>7720+20</f>
        <v>7740</v>
      </c>
      <c r="P19" s="3">
        <f>7574+23</f>
        <v>7597</v>
      </c>
      <c r="Q19" s="3">
        <v>7242</v>
      </c>
      <c r="R19" s="3">
        <f>7322+19</f>
        <v>7341</v>
      </c>
      <c r="S19" s="3">
        <f>7348+15</f>
        <v>7363</v>
      </c>
      <c r="T19" s="3">
        <v>1416</v>
      </c>
      <c r="U19" s="3">
        <f>7627+10</f>
        <v>7637</v>
      </c>
      <c r="V19" s="3">
        <v>7496</v>
      </c>
      <c r="W19" s="3">
        <v>5870</v>
      </c>
      <c r="X19" s="3">
        <v>6714</v>
      </c>
      <c r="Y19" s="3">
        <v>6792</v>
      </c>
      <c r="Z19" s="3">
        <v>6057</v>
      </c>
      <c r="AA19" s="3">
        <v>6565</v>
      </c>
      <c r="AB19" s="3">
        <v>8492</v>
      </c>
      <c r="AC19" s="3">
        <v>8713</v>
      </c>
      <c r="AD19" s="3">
        <v>8576</v>
      </c>
      <c r="AE19" s="3">
        <v>9110</v>
      </c>
      <c r="AF19" s="3">
        <v>9982</v>
      </c>
      <c r="AG19" s="3">
        <v>9207</v>
      </c>
      <c r="AH19" s="3">
        <v>5437</v>
      </c>
      <c r="AI19" s="3">
        <v>2824</v>
      </c>
      <c r="AJ19" s="3">
        <v>3371</v>
      </c>
      <c r="AK19" s="14">
        <v>3382</v>
      </c>
      <c r="AL19" s="14">
        <v>3488</v>
      </c>
      <c r="AM19" s="14">
        <v>3946</v>
      </c>
      <c r="AN19" s="14">
        <v>4484</v>
      </c>
      <c r="AO19" s="14">
        <v>5022</v>
      </c>
      <c r="AP19" s="14">
        <v>5385</v>
      </c>
      <c r="AQ19" s="14">
        <v>5339</v>
      </c>
      <c r="AR19" s="14">
        <v>5898</v>
      </c>
      <c r="AS19" s="14">
        <v>6567</v>
      </c>
      <c r="AT19" s="14">
        <v>8001</v>
      </c>
      <c r="AU19" s="14">
        <v>9470</v>
      </c>
      <c r="AV19" s="14">
        <v>10499</v>
      </c>
      <c r="AW19" s="119">
        <v>11490</v>
      </c>
    </row>
    <row r="20" spans="1:49">
      <c r="A20" s="1" t="s">
        <v>39</v>
      </c>
      <c r="B20" s="1" t="s">
        <v>40</v>
      </c>
      <c r="C20" s="1">
        <v>11758</v>
      </c>
      <c r="D20" s="1">
        <v>11277</v>
      </c>
      <c r="E20" s="1">
        <v>11949</v>
      </c>
      <c r="F20" s="1">
        <v>12868</v>
      </c>
      <c r="G20" s="3">
        <v>14027</v>
      </c>
      <c r="H20" s="3">
        <v>14581</v>
      </c>
      <c r="I20" s="3">
        <v>13752</v>
      </c>
      <c r="J20" s="3">
        <v>13780</v>
      </c>
      <c r="K20" s="3">
        <v>14836</v>
      </c>
      <c r="L20" s="3">
        <v>15860</v>
      </c>
      <c r="M20" s="3">
        <v>12737</v>
      </c>
      <c r="N20" s="3">
        <v>13570</v>
      </c>
      <c r="O20" s="3">
        <v>12900</v>
      </c>
      <c r="P20" s="3">
        <v>12848</v>
      </c>
      <c r="Q20" s="3">
        <v>12306</v>
      </c>
      <c r="R20" s="3">
        <v>12745</v>
      </c>
      <c r="S20" s="3">
        <v>12911</v>
      </c>
      <c r="T20" s="3">
        <v>12423</v>
      </c>
      <c r="U20" s="3">
        <v>12792</v>
      </c>
      <c r="V20" s="3">
        <v>11894</v>
      </c>
      <c r="W20" s="3">
        <v>8995</v>
      </c>
      <c r="X20" s="3">
        <v>12168</v>
      </c>
      <c r="Y20" s="3">
        <v>12498</v>
      </c>
      <c r="Z20" s="3">
        <v>12666</v>
      </c>
      <c r="AA20" s="3">
        <v>12608</v>
      </c>
      <c r="AB20" s="3">
        <v>15487</v>
      </c>
      <c r="AC20" s="3">
        <v>15374</v>
      </c>
      <c r="AD20" s="3">
        <v>17497</v>
      </c>
      <c r="AE20" s="3">
        <v>18755</v>
      </c>
      <c r="AF20" s="3">
        <v>16904</v>
      </c>
      <c r="AG20" s="3">
        <v>4450</v>
      </c>
      <c r="AH20" s="3">
        <v>5685</v>
      </c>
      <c r="AI20" s="3">
        <v>5498</v>
      </c>
      <c r="AJ20" s="3">
        <v>5978</v>
      </c>
      <c r="AK20" s="14">
        <v>6325</v>
      </c>
      <c r="AL20" s="14">
        <v>6329</v>
      </c>
      <c r="AM20" s="14">
        <v>6988</v>
      </c>
      <c r="AN20" s="14">
        <v>7884</v>
      </c>
      <c r="AO20" s="14">
        <v>7821</v>
      </c>
      <c r="AP20" s="14">
        <v>6662</v>
      </c>
      <c r="AQ20" s="14">
        <v>2431</v>
      </c>
      <c r="AR20" s="14">
        <v>3163</v>
      </c>
      <c r="AS20" s="14">
        <v>4051</v>
      </c>
      <c r="AT20" s="14">
        <v>5302</v>
      </c>
      <c r="AU20" s="14">
        <v>6712</v>
      </c>
      <c r="AV20" s="14">
        <v>8326</v>
      </c>
      <c r="AW20" s="119">
        <v>9858</v>
      </c>
    </row>
    <row r="21" spans="1:49">
      <c r="A21" s="1" t="s">
        <v>41</v>
      </c>
      <c r="B21" s="1" t="s">
        <v>42</v>
      </c>
      <c r="C21" s="1">
        <v>19097</v>
      </c>
      <c r="D21" s="1">
        <v>17572</v>
      </c>
      <c r="E21" s="1">
        <v>17764</v>
      </c>
      <c r="F21" s="1">
        <v>17655</v>
      </c>
      <c r="G21" s="3">
        <v>18410</v>
      </c>
      <c r="H21" s="3">
        <v>16852</v>
      </c>
      <c r="I21" s="3">
        <v>15673</v>
      </c>
      <c r="J21" s="3">
        <v>13864</v>
      </c>
      <c r="K21" s="3">
        <v>14806</v>
      </c>
      <c r="L21" s="3">
        <v>14839</v>
      </c>
      <c r="M21" s="3">
        <v>11472</v>
      </c>
      <c r="N21" s="3">
        <v>11444</v>
      </c>
      <c r="O21" s="3">
        <v>10850</v>
      </c>
      <c r="P21" s="3">
        <v>10979</v>
      </c>
      <c r="Q21" s="3">
        <v>11112</v>
      </c>
      <c r="R21" s="3">
        <v>11679</v>
      </c>
      <c r="S21" s="3">
        <v>12508</v>
      </c>
      <c r="T21" s="3">
        <v>12803</v>
      </c>
      <c r="U21" s="3">
        <v>12878</v>
      </c>
      <c r="V21" s="3">
        <v>11525</v>
      </c>
      <c r="W21" s="3">
        <v>8338</v>
      </c>
      <c r="X21" s="3">
        <v>11050</v>
      </c>
      <c r="Y21" s="3">
        <v>11462</v>
      </c>
      <c r="Z21" s="3">
        <v>10863</v>
      </c>
      <c r="AA21" s="3">
        <v>10761</v>
      </c>
      <c r="AB21" s="3">
        <v>14121</v>
      </c>
      <c r="AC21" s="3">
        <v>12363</v>
      </c>
      <c r="AD21" s="3">
        <v>13147</v>
      </c>
      <c r="AE21" s="3">
        <v>14971</v>
      </c>
      <c r="AF21" s="3">
        <v>14739</v>
      </c>
      <c r="AG21" s="3">
        <v>8140</v>
      </c>
      <c r="AH21" s="3">
        <v>5520</v>
      </c>
      <c r="AI21" s="3">
        <v>5423</v>
      </c>
      <c r="AJ21" s="3">
        <v>5948</v>
      </c>
      <c r="AK21" s="14">
        <v>6314</v>
      </c>
      <c r="AL21" s="14">
        <v>6479</v>
      </c>
      <c r="AM21" s="14">
        <v>7329</v>
      </c>
      <c r="AN21" s="14">
        <v>8249</v>
      </c>
      <c r="AO21" s="14">
        <v>8978</v>
      </c>
      <c r="AP21" s="14">
        <v>8643</v>
      </c>
      <c r="AQ21" s="14">
        <v>3086</v>
      </c>
      <c r="AR21" s="14">
        <v>4363</v>
      </c>
      <c r="AS21" s="14">
        <v>5524</v>
      </c>
      <c r="AT21" s="14">
        <v>7220</v>
      </c>
      <c r="AU21" s="14">
        <v>9543</v>
      </c>
      <c r="AV21" s="14">
        <v>12098</v>
      </c>
      <c r="AW21" s="119">
        <v>14578</v>
      </c>
    </row>
    <row r="22" spans="1:49">
      <c r="A22" s="1" t="s">
        <v>43</v>
      </c>
      <c r="B22" s="1" t="s">
        <v>44</v>
      </c>
      <c r="C22" s="1">
        <v>9849</v>
      </c>
      <c r="D22" s="1">
        <v>10105</v>
      </c>
      <c r="E22" s="1">
        <v>10286</v>
      </c>
      <c r="F22" s="1">
        <v>11126</v>
      </c>
      <c r="G22" s="3">
        <v>11398</v>
      </c>
      <c r="H22" s="3">
        <v>10440</v>
      </c>
      <c r="I22" s="3">
        <v>10590</v>
      </c>
      <c r="J22" s="3">
        <v>9531</v>
      </c>
      <c r="K22" s="3">
        <v>10296</v>
      </c>
      <c r="L22" s="3">
        <v>10902</v>
      </c>
      <c r="M22" s="3">
        <v>9361</v>
      </c>
      <c r="N22" s="3">
        <v>9768</v>
      </c>
      <c r="O22" s="3">
        <v>9898</v>
      </c>
      <c r="P22" s="3">
        <v>9886</v>
      </c>
      <c r="Q22" s="3">
        <v>9971</v>
      </c>
      <c r="R22" s="3">
        <v>10005</v>
      </c>
      <c r="S22" s="3">
        <v>10482</v>
      </c>
      <c r="T22" s="3">
        <v>10004</v>
      </c>
      <c r="U22" s="3">
        <v>9206</v>
      </c>
      <c r="V22" s="3">
        <v>8703</v>
      </c>
      <c r="W22" s="3">
        <v>6219</v>
      </c>
      <c r="X22" s="3">
        <v>6517</v>
      </c>
      <c r="Y22" s="3">
        <v>6804</v>
      </c>
      <c r="Z22" s="3">
        <v>6936</v>
      </c>
      <c r="AA22" s="3">
        <v>7858</v>
      </c>
      <c r="AB22" s="3">
        <v>9734</v>
      </c>
      <c r="AC22" s="3">
        <v>9405</v>
      </c>
      <c r="AD22" s="3">
        <v>10361</v>
      </c>
      <c r="AE22" s="3">
        <v>11639</v>
      </c>
      <c r="AF22" s="3">
        <v>11462</v>
      </c>
      <c r="AG22" s="3">
        <v>6340</v>
      </c>
      <c r="AH22" s="3">
        <v>4476</v>
      </c>
      <c r="AI22" s="3">
        <v>4660</v>
      </c>
      <c r="AJ22" s="3">
        <v>4690</v>
      </c>
      <c r="AK22" s="14">
        <v>4925</v>
      </c>
      <c r="AL22" s="14">
        <v>4800</v>
      </c>
      <c r="AM22" s="14">
        <v>5044</v>
      </c>
      <c r="AN22" s="14">
        <v>5757</v>
      </c>
      <c r="AO22" s="14">
        <v>6736</v>
      </c>
      <c r="AP22" s="14">
        <v>6287</v>
      </c>
      <c r="AQ22" s="14">
        <v>2047</v>
      </c>
      <c r="AR22" s="14">
        <v>2504</v>
      </c>
      <c r="AS22" s="14">
        <v>3136</v>
      </c>
      <c r="AT22" s="14">
        <v>3816</v>
      </c>
      <c r="AU22" s="14">
        <v>4679</v>
      </c>
      <c r="AV22" s="14">
        <v>5456</v>
      </c>
      <c r="AW22" s="119">
        <v>6780</v>
      </c>
    </row>
    <row r="23" spans="1:49">
      <c r="A23" s="1" t="s">
        <v>45</v>
      </c>
      <c r="B23" s="1" t="s">
        <v>46</v>
      </c>
      <c r="C23" s="1">
        <v>12489</v>
      </c>
      <c r="D23" s="1">
        <v>11846</v>
      </c>
      <c r="E23" s="1">
        <v>12316</v>
      </c>
      <c r="F23" s="1">
        <v>12226</v>
      </c>
      <c r="G23" s="3">
        <v>12645</v>
      </c>
      <c r="H23" s="3">
        <v>12680</v>
      </c>
      <c r="I23" s="3">
        <v>12043</v>
      </c>
      <c r="J23" s="3">
        <v>11070</v>
      </c>
      <c r="K23" s="3">
        <v>10142</v>
      </c>
      <c r="L23" s="3">
        <v>10592</v>
      </c>
      <c r="M23" s="3">
        <v>9886</v>
      </c>
      <c r="N23" s="3">
        <v>9264</v>
      </c>
      <c r="O23" s="3">
        <v>8763</v>
      </c>
      <c r="P23" s="3">
        <v>8820</v>
      </c>
      <c r="Q23" s="3">
        <v>9009</v>
      </c>
      <c r="R23" s="3">
        <v>9643</v>
      </c>
      <c r="S23" s="3">
        <v>10115</v>
      </c>
      <c r="T23" s="3">
        <v>10176</v>
      </c>
      <c r="U23" s="3">
        <v>10431</v>
      </c>
      <c r="V23" s="3">
        <v>10201</v>
      </c>
      <c r="W23" s="3">
        <v>8427</v>
      </c>
      <c r="X23" s="3">
        <v>10827</v>
      </c>
      <c r="Y23" s="3">
        <v>11245</v>
      </c>
      <c r="Z23" s="3">
        <v>11305</v>
      </c>
      <c r="AA23" s="3">
        <v>11801</v>
      </c>
      <c r="AB23" s="3">
        <v>15220</v>
      </c>
      <c r="AC23" s="3">
        <v>14974</v>
      </c>
      <c r="AD23" s="3">
        <v>14988</v>
      </c>
      <c r="AE23" s="3">
        <v>15018</v>
      </c>
      <c r="AF23" s="3">
        <v>15086</v>
      </c>
      <c r="AG23" s="3">
        <v>13740</v>
      </c>
      <c r="AH23" s="3">
        <v>8732</v>
      </c>
      <c r="AI23" s="3">
        <v>7662</v>
      </c>
      <c r="AJ23" s="3">
        <v>8639</v>
      </c>
      <c r="AK23" s="14">
        <v>9294</v>
      </c>
      <c r="AL23" s="14">
        <v>8893</v>
      </c>
      <c r="AM23" s="14">
        <v>9123</v>
      </c>
      <c r="AN23" s="14">
        <v>10170</v>
      </c>
      <c r="AO23" s="14">
        <v>10643</v>
      </c>
      <c r="AP23" s="14">
        <v>11498</v>
      </c>
      <c r="AQ23" s="14">
        <v>8575</v>
      </c>
      <c r="AR23" s="14">
        <v>10952</v>
      </c>
      <c r="AS23" s="14">
        <v>13471</v>
      </c>
      <c r="AT23" s="14">
        <v>15919</v>
      </c>
      <c r="AU23" s="14">
        <v>19756</v>
      </c>
      <c r="AV23" s="14">
        <v>22713</v>
      </c>
      <c r="AW23" s="119">
        <v>26310</v>
      </c>
    </row>
    <row r="24" spans="1:49">
      <c r="A24" s="1" t="s">
        <v>47</v>
      </c>
      <c r="B24" s="1" t="s">
        <v>57</v>
      </c>
      <c r="C24" s="1">
        <v>12226</v>
      </c>
      <c r="D24" s="1">
        <v>12978</v>
      </c>
      <c r="E24" s="1">
        <v>13286</v>
      </c>
      <c r="F24" s="1">
        <v>13870</v>
      </c>
      <c r="G24" s="3">
        <v>14156</v>
      </c>
      <c r="H24" s="3">
        <v>14588</v>
      </c>
      <c r="I24" s="3">
        <v>13762</v>
      </c>
      <c r="J24" s="3">
        <v>12060</v>
      </c>
      <c r="K24" s="3">
        <v>12353</v>
      </c>
      <c r="L24" s="3">
        <v>12944</v>
      </c>
      <c r="M24" s="3">
        <v>11104</v>
      </c>
      <c r="N24" s="3">
        <v>11560</v>
      </c>
      <c r="O24" s="3">
        <v>11219</v>
      </c>
      <c r="P24" s="3">
        <v>11003</v>
      </c>
      <c r="Q24" s="3">
        <v>10912</v>
      </c>
      <c r="R24" s="3">
        <v>10912</v>
      </c>
      <c r="S24" s="3">
        <v>11586</v>
      </c>
      <c r="T24" s="3">
        <v>11303</v>
      </c>
      <c r="U24" s="3">
        <v>11459</v>
      </c>
      <c r="V24" s="3">
        <v>10869</v>
      </c>
      <c r="W24" s="3">
        <v>8230</v>
      </c>
      <c r="X24" s="3">
        <v>9145</v>
      </c>
      <c r="Y24" s="3">
        <v>9255</v>
      </c>
      <c r="Z24" s="3">
        <v>9558</v>
      </c>
      <c r="AA24" s="3">
        <v>10766</v>
      </c>
      <c r="AB24" s="3">
        <v>13595</v>
      </c>
      <c r="AC24" s="3">
        <v>12803</v>
      </c>
      <c r="AD24" s="3">
        <v>12433</v>
      </c>
      <c r="AE24" s="3">
        <v>13886</v>
      </c>
      <c r="AF24" s="3">
        <v>14461</v>
      </c>
      <c r="AG24" s="3">
        <v>10147</v>
      </c>
      <c r="AH24" s="3">
        <v>6602</v>
      </c>
      <c r="AI24" s="3">
        <v>3763</v>
      </c>
      <c r="AJ24" s="3">
        <v>4245</v>
      </c>
      <c r="AK24" s="14">
        <v>4581</v>
      </c>
      <c r="AL24" s="14">
        <v>4984</v>
      </c>
      <c r="AM24" s="14">
        <v>5441</v>
      </c>
      <c r="AN24" s="14">
        <v>6541</v>
      </c>
      <c r="AO24" s="14">
        <v>7435</v>
      </c>
      <c r="AP24" s="14">
        <v>7195</v>
      </c>
      <c r="AQ24" s="14">
        <v>4798</v>
      </c>
      <c r="AR24" s="14">
        <v>5942</v>
      </c>
      <c r="AS24" s="14">
        <v>7236</v>
      </c>
      <c r="AT24" s="14">
        <v>8675</v>
      </c>
      <c r="AU24" s="14">
        <v>10999</v>
      </c>
      <c r="AV24" s="14">
        <v>12711</v>
      </c>
      <c r="AW24" s="119">
        <v>14786</v>
      </c>
    </row>
    <row r="25" spans="1:49">
      <c r="A25" s="1" t="s">
        <v>48</v>
      </c>
      <c r="B25" s="1" t="s">
        <v>58</v>
      </c>
      <c r="C25" s="1">
        <v>11323</v>
      </c>
      <c r="D25" s="1">
        <v>11799</v>
      </c>
      <c r="E25" s="1">
        <v>12920</v>
      </c>
      <c r="F25" s="1">
        <v>13142</v>
      </c>
      <c r="G25" s="3">
        <v>14477</v>
      </c>
      <c r="H25" s="3">
        <v>15385</v>
      </c>
      <c r="I25" s="3">
        <v>15318</v>
      </c>
      <c r="J25" s="3">
        <v>15169</v>
      </c>
      <c r="K25" s="3">
        <v>16204</v>
      </c>
      <c r="L25" s="3">
        <v>15714</v>
      </c>
      <c r="M25" s="3">
        <v>13372</v>
      </c>
      <c r="N25" s="3">
        <v>13627</v>
      </c>
      <c r="O25" s="3">
        <v>12009</v>
      </c>
      <c r="P25" s="3">
        <v>12846</v>
      </c>
      <c r="Q25" s="3">
        <v>13576</v>
      </c>
      <c r="R25" s="3">
        <v>14016</v>
      </c>
      <c r="S25" s="3">
        <v>14987</v>
      </c>
      <c r="T25" s="3">
        <v>15512</v>
      </c>
      <c r="U25" s="3">
        <v>15601</v>
      </c>
      <c r="V25" s="3">
        <v>12370</v>
      </c>
      <c r="W25" s="3">
        <v>13479</v>
      </c>
      <c r="X25" s="3">
        <v>15164</v>
      </c>
      <c r="Y25" s="3">
        <v>15363</v>
      </c>
      <c r="Z25" s="3">
        <v>11985</v>
      </c>
      <c r="AA25" s="3">
        <v>11641</v>
      </c>
      <c r="AB25" s="3">
        <v>18564</v>
      </c>
      <c r="AC25" s="3">
        <v>19005</v>
      </c>
      <c r="AD25" s="3">
        <v>17595</v>
      </c>
      <c r="AE25" s="3">
        <v>19366</v>
      </c>
      <c r="AF25" s="3">
        <v>21846</v>
      </c>
      <c r="AG25" s="3">
        <v>15831</v>
      </c>
      <c r="AH25" s="3">
        <v>12070</v>
      </c>
      <c r="AI25" s="3">
        <v>11604</v>
      </c>
      <c r="AJ25" s="3">
        <v>12078</v>
      </c>
      <c r="AK25" s="14">
        <v>12855</v>
      </c>
      <c r="AL25" s="14">
        <v>12914</v>
      </c>
      <c r="AM25" s="14">
        <v>13456</v>
      </c>
      <c r="AN25" s="14">
        <v>15662</v>
      </c>
      <c r="AO25" s="14">
        <v>16175</v>
      </c>
      <c r="AP25" s="14">
        <v>18628</v>
      </c>
      <c r="AQ25" s="14">
        <v>9891</v>
      </c>
      <c r="AR25" s="14">
        <v>12946</v>
      </c>
      <c r="AS25" s="14">
        <v>15495</v>
      </c>
      <c r="AT25" s="14">
        <v>18454</v>
      </c>
      <c r="AU25" s="14">
        <v>22632</v>
      </c>
      <c r="AV25" s="14">
        <v>25389</v>
      </c>
      <c r="AW25" s="119">
        <v>29573</v>
      </c>
    </row>
    <row r="26" spans="1:49">
      <c r="A26" s="1" t="s">
        <v>49</v>
      </c>
      <c r="B26" s="1" t="s">
        <v>155</v>
      </c>
      <c r="C26" s="1">
        <v>10161</v>
      </c>
      <c r="D26" s="1">
        <v>10337</v>
      </c>
      <c r="E26" s="1">
        <v>10643</v>
      </c>
      <c r="F26" s="1">
        <v>10836</v>
      </c>
      <c r="G26" s="3">
        <v>11131</v>
      </c>
      <c r="H26" s="3">
        <v>10548</v>
      </c>
      <c r="I26" s="3">
        <v>10508</v>
      </c>
      <c r="J26" s="3">
        <v>11437</v>
      </c>
      <c r="K26" s="3">
        <v>11934</v>
      </c>
      <c r="L26" s="3">
        <v>11998</v>
      </c>
      <c r="M26" s="3">
        <v>11963</v>
      </c>
      <c r="N26" s="3">
        <v>12358</v>
      </c>
      <c r="O26" s="3">
        <v>11541</v>
      </c>
      <c r="P26" s="3">
        <v>12743</v>
      </c>
      <c r="Q26" s="3">
        <v>12678</v>
      </c>
      <c r="R26" s="3">
        <v>13384</v>
      </c>
      <c r="S26" s="3">
        <v>13879</v>
      </c>
      <c r="T26" s="3">
        <v>12295</v>
      </c>
      <c r="U26" s="3">
        <v>12517</v>
      </c>
      <c r="V26" s="3">
        <v>10586</v>
      </c>
      <c r="W26" s="3">
        <v>12736</v>
      </c>
      <c r="X26" s="3">
        <v>15396</v>
      </c>
      <c r="Y26" s="3">
        <v>15246</v>
      </c>
      <c r="Z26" s="3">
        <v>14510</v>
      </c>
      <c r="AA26" s="3">
        <v>14642</v>
      </c>
      <c r="AB26" s="3">
        <v>20286</v>
      </c>
      <c r="AC26" s="3">
        <v>19026</v>
      </c>
      <c r="AD26" s="3">
        <v>17116</v>
      </c>
      <c r="AE26" s="3">
        <v>17626</v>
      </c>
      <c r="AF26" s="3">
        <v>20233</v>
      </c>
      <c r="AG26" s="3">
        <v>10751</v>
      </c>
      <c r="AH26" s="3">
        <v>8217</v>
      </c>
      <c r="AI26" s="3">
        <v>7369</v>
      </c>
      <c r="AJ26" s="3">
        <v>7452</v>
      </c>
      <c r="AK26" s="14">
        <v>8659</v>
      </c>
      <c r="AL26" s="14">
        <v>10033</v>
      </c>
      <c r="AM26" s="14">
        <v>11756</v>
      </c>
      <c r="AN26" s="14">
        <v>14265</v>
      </c>
      <c r="AO26" s="14">
        <v>12635</v>
      </c>
      <c r="AP26" s="14">
        <v>15253</v>
      </c>
      <c r="AQ26" s="14">
        <v>11485</v>
      </c>
      <c r="AR26" s="19">
        <v>13440</v>
      </c>
      <c r="AS26" s="19">
        <v>16095</v>
      </c>
      <c r="AT26" s="19">
        <v>19282</v>
      </c>
      <c r="AU26" s="19">
        <v>22064</v>
      </c>
      <c r="AV26" s="19">
        <v>24900</v>
      </c>
      <c r="AW26" s="119">
        <v>28689</v>
      </c>
    </row>
    <row r="27" spans="1:49" ht="13.5" thickBot="1">
      <c r="A27" s="21" t="s">
        <v>50</v>
      </c>
      <c r="B27" s="21" t="s">
        <v>51</v>
      </c>
      <c r="C27" s="21">
        <v>194</v>
      </c>
      <c r="D27" s="21">
        <v>111</v>
      </c>
      <c r="E27" s="21">
        <v>197</v>
      </c>
      <c r="F27" s="21">
        <v>89</v>
      </c>
      <c r="G27" s="24">
        <v>201</v>
      </c>
      <c r="H27" s="24">
        <v>202</v>
      </c>
      <c r="I27" s="24">
        <v>273</v>
      </c>
      <c r="J27" s="24">
        <v>627</v>
      </c>
      <c r="K27" s="24">
        <v>590</v>
      </c>
      <c r="L27" s="24">
        <v>384</v>
      </c>
      <c r="M27" s="24">
        <v>552</v>
      </c>
      <c r="N27" s="24">
        <v>763</v>
      </c>
      <c r="O27" s="24">
        <v>811</v>
      </c>
      <c r="P27" s="24">
        <v>833</v>
      </c>
      <c r="Q27" s="24">
        <v>754</v>
      </c>
      <c r="R27" s="24">
        <v>964</v>
      </c>
      <c r="S27" s="24">
        <v>1109</v>
      </c>
      <c r="T27" s="24">
        <v>122</v>
      </c>
      <c r="U27" s="24">
        <v>81</v>
      </c>
      <c r="V27" s="24">
        <v>64</v>
      </c>
      <c r="W27" s="24">
        <v>285</v>
      </c>
      <c r="X27" s="24">
        <v>1828</v>
      </c>
      <c r="Y27" s="24">
        <v>1307</v>
      </c>
      <c r="Z27" s="24">
        <v>1575</v>
      </c>
      <c r="AA27" s="24">
        <v>2694</v>
      </c>
      <c r="AB27" s="24">
        <v>2860</v>
      </c>
      <c r="AC27" s="24">
        <v>1580</v>
      </c>
      <c r="AD27" s="24">
        <v>2258</v>
      </c>
      <c r="AE27" s="24">
        <v>2323</v>
      </c>
      <c r="AF27" s="24">
        <v>2196</v>
      </c>
      <c r="AG27" s="24">
        <v>1662</v>
      </c>
      <c r="AH27" s="24">
        <v>1197</v>
      </c>
      <c r="AI27" s="24">
        <v>1348</v>
      </c>
      <c r="AJ27" s="24">
        <v>1744</v>
      </c>
      <c r="AK27" s="25">
        <v>1664</v>
      </c>
      <c r="AL27" s="25">
        <v>1837</v>
      </c>
      <c r="AM27" s="25">
        <v>2296</v>
      </c>
      <c r="AN27" s="25">
        <v>3494</v>
      </c>
      <c r="AO27" s="25">
        <v>4511</v>
      </c>
      <c r="AP27" s="25">
        <v>4421</v>
      </c>
      <c r="AQ27" s="25">
        <v>2066</v>
      </c>
      <c r="AR27" s="25">
        <v>3339</v>
      </c>
      <c r="AS27" s="25">
        <v>5571</v>
      </c>
      <c r="AT27" s="25">
        <v>7382</v>
      </c>
      <c r="AU27" s="25">
        <v>8939</v>
      </c>
      <c r="AV27" s="25">
        <v>9812</v>
      </c>
      <c r="AW27" s="120">
        <v>13327</v>
      </c>
    </row>
  </sheetData>
  <mergeCells count="2">
    <mergeCell ref="A6:AJ6"/>
    <mergeCell ref="AA3:AW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W28"/>
  <sheetViews>
    <sheetView topLeftCell="W1" workbookViewId="0">
      <selection activeCell="AW9" sqref="AW9:AW27"/>
    </sheetView>
  </sheetViews>
  <sheetFormatPr defaultRowHeight="12.75"/>
  <cols>
    <col min="1" max="2" width="5.85546875" style="14" customWidth="1"/>
    <col min="3" max="3" width="7.42578125" style="14" customWidth="1"/>
    <col min="4" max="4" width="6.28515625" style="14" customWidth="1"/>
    <col min="5" max="5" width="7.7109375" style="14" customWidth="1"/>
    <col min="6" max="6" width="7.140625" style="14" customWidth="1"/>
    <col min="7" max="7" width="7.28515625" style="14" customWidth="1"/>
    <col min="8" max="8" width="6.7109375" style="14" customWidth="1"/>
    <col min="9" max="9" width="7.28515625" style="14" customWidth="1"/>
    <col min="10" max="10" width="7.85546875" style="14" customWidth="1"/>
    <col min="11" max="11" width="7.7109375" style="14" customWidth="1"/>
    <col min="12" max="12" width="8.140625" style="14" customWidth="1"/>
    <col min="13" max="13" width="7.7109375" style="14" customWidth="1"/>
    <col min="14" max="14" width="7.28515625" style="14" customWidth="1"/>
    <col min="15" max="15" width="7" style="14" customWidth="1"/>
    <col min="16" max="16" width="6.7109375" style="14" customWidth="1"/>
    <col min="17" max="17" width="7.42578125" style="14" customWidth="1"/>
    <col min="18" max="18" width="7.28515625" style="14" customWidth="1"/>
    <col min="19" max="19" width="8" style="14" customWidth="1"/>
    <col min="20" max="20" width="7.85546875" style="14" customWidth="1"/>
    <col min="21" max="21" width="7.5703125" style="14" customWidth="1"/>
    <col min="22" max="22" width="7.42578125" style="14" customWidth="1"/>
    <col min="23" max="23" width="7.140625" style="14" customWidth="1"/>
    <col min="24" max="24" width="8.28515625" style="14" customWidth="1"/>
    <col min="25" max="25" width="7.5703125" style="14" customWidth="1"/>
    <col min="26" max="27" width="7.140625" style="14" customWidth="1"/>
    <col min="28" max="28" width="7" style="14" customWidth="1"/>
    <col min="29" max="29" width="7.7109375" style="14" customWidth="1"/>
    <col min="30" max="30" width="7.85546875" style="14" customWidth="1"/>
    <col min="31" max="31" width="7.42578125" style="14" customWidth="1"/>
    <col min="32" max="32" width="7.85546875" style="14" customWidth="1"/>
    <col min="33" max="34" width="7.140625" style="14" customWidth="1"/>
    <col min="35" max="35" width="7.85546875" style="14" customWidth="1"/>
    <col min="36" max="36" width="8" style="14" customWidth="1"/>
    <col min="37" max="37" width="7.28515625" style="14" customWidth="1"/>
    <col min="38" max="38" width="7.42578125" style="14" customWidth="1"/>
    <col min="39" max="39" width="7.28515625" style="14" customWidth="1"/>
    <col min="40" max="40" width="7.7109375" style="14" customWidth="1"/>
    <col min="41" max="41" width="7.42578125" style="14" customWidth="1"/>
    <col min="42" max="42" width="7.28515625" style="14" customWidth="1"/>
    <col min="43" max="43" width="7.42578125" style="14" customWidth="1"/>
    <col min="44" max="16384" width="9.140625" style="14"/>
  </cols>
  <sheetData>
    <row r="1" spans="1:49">
      <c r="A1" s="85" t="s">
        <v>153</v>
      </c>
    </row>
    <row r="2" spans="1:49">
      <c r="A2" s="14" t="s">
        <v>152</v>
      </c>
    </row>
    <row r="3" spans="1:49">
      <c r="A3" s="78" t="s">
        <v>124</v>
      </c>
    </row>
    <row r="4" spans="1:49" ht="13.5" thickBot="1">
      <c r="A4" s="82" t="s">
        <v>141</v>
      </c>
    </row>
    <row r="5" spans="1:49" ht="13.5" thickBot="1">
      <c r="A5" s="30"/>
      <c r="B5" s="18" t="s">
        <v>16</v>
      </c>
      <c r="C5" s="18">
        <v>1961</v>
      </c>
      <c r="D5" s="18">
        <v>1962</v>
      </c>
      <c r="E5" s="18">
        <v>1963</v>
      </c>
      <c r="F5" s="18">
        <v>1964</v>
      </c>
      <c r="G5" s="18">
        <v>1965</v>
      </c>
      <c r="H5" s="18">
        <v>1966</v>
      </c>
      <c r="I5" s="18">
        <v>1967</v>
      </c>
      <c r="J5" s="18">
        <v>1968</v>
      </c>
      <c r="K5" s="18">
        <v>1969</v>
      </c>
      <c r="L5" s="18">
        <v>1970</v>
      </c>
      <c r="M5" s="18">
        <v>1971</v>
      </c>
      <c r="N5" s="18">
        <v>1972</v>
      </c>
      <c r="O5" s="18">
        <v>1973</v>
      </c>
      <c r="P5" s="18">
        <v>1974</v>
      </c>
      <c r="Q5" s="18">
        <v>1975</v>
      </c>
      <c r="R5" s="18">
        <v>1976</v>
      </c>
      <c r="S5" s="18">
        <v>1977</v>
      </c>
      <c r="T5" s="18">
        <v>1978</v>
      </c>
      <c r="U5" s="18">
        <v>1979</v>
      </c>
      <c r="V5" s="18">
        <v>1980</v>
      </c>
      <c r="W5" s="18">
        <v>1985</v>
      </c>
      <c r="X5" s="30">
        <v>1990</v>
      </c>
      <c r="Y5" s="17">
        <v>1991</v>
      </c>
      <c r="Z5" s="18">
        <v>1992</v>
      </c>
      <c r="AA5" s="18">
        <v>1993</v>
      </c>
      <c r="AB5" s="18">
        <v>1995</v>
      </c>
      <c r="AC5" s="18">
        <v>1996</v>
      </c>
      <c r="AD5" s="18">
        <v>1997</v>
      </c>
      <c r="AE5" s="18">
        <v>1998</v>
      </c>
      <c r="AF5" s="18">
        <v>1999</v>
      </c>
      <c r="AG5" s="18">
        <v>2000</v>
      </c>
      <c r="AH5" s="18">
        <v>2001</v>
      </c>
      <c r="AI5" s="29">
        <v>2002</v>
      </c>
      <c r="AJ5" s="17">
        <v>2003</v>
      </c>
      <c r="AK5" s="29">
        <v>2004</v>
      </c>
      <c r="AL5" s="17">
        <v>2005</v>
      </c>
      <c r="AM5" s="29">
        <v>2006</v>
      </c>
      <c r="AN5" s="17">
        <v>2007</v>
      </c>
      <c r="AO5" s="29">
        <v>2008</v>
      </c>
      <c r="AP5" s="17">
        <v>2009</v>
      </c>
      <c r="AQ5" s="17">
        <v>2010</v>
      </c>
      <c r="AR5" s="17">
        <v>2011</v>
      </c>
      <c r="AS5" s="17">
        <v>2012</v>
      </c>
      <c r="AT5" s="17">
        <v>2013</v>
      </c>
      <c r="AU5" s="17">
        <v>2014</v>
      </c>
      <c r="AV5" s="17">
        <v>2015</v>
      </c>
      <c r="AW5" s="17">
        <v>2016</v>
      </c>
    </row>
    <row r="6" spans="1:49">
      <c r="A6" s="103" t="s">
        <v>54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</row>
    <row r="7" spans="1:49">
      <c r="A7" s="1" t="s">
        <v>18</v>
      </c>
      <c r="B7" s="1" t="s">
        <v>8</v>
      </c>
      <c r="C7" s="1">
        <f>+SUM(C9:C27)</f>
        <v>113671</v>
      </c>
      <c r="D7" s="1">
        <f t="shared" ref="D7:U7" si="0">+SUM(D9:D27)</f>
        <v>115822</v>
      </c>
      <c r="E7" s="1">
        <f t="shared" si="0"/>
        <v>128984</v>
      </c>
      <c r="F7" s="1">
        <f t="shared" si="0"/>
        <v>128815</v>
      </c>
      <c r="G7" s="1">
        <f t="shared" si="0"/>
        <v>152516</v>
      </c>
      <c r="H7" s="1">
        <f t="shared" si="0"/>
        <v>161339</v>
      </c>
      <c r="I7" s="1">
        <f t="shared" si="0"/>
        <v>159248</v>
      </c>
      <c r="J7" s="1">
        <f t="shared" si="0"/>
        <v>154159</v>
      </c>
      <c r="K7" s="1">
        <f t="shared" si="0"/>
        <v>157605</v>
      </c>
      <c r="L7" s="1">
        <f t="shared" si="0"/>
        <v>167742</v>
      </c>
      <c r="M7" s="1">
        <f t="shared" si="0"/>
        <v>167500</v>
      </c>
      <c r="N7" s="1">
        <f t="shared" si="0"/>
        <v>169993</v>
      </c>
      <c r="O7" s="1">
        <f t="shared" si="0"/>
        <v>169739</v>
      </c>
      <c r="P7" s="1">
        <f t="shared" si="0"/>
        <v>174519</v>
      </c>
      <c r="Q7" s="1">
        <f t="shared" si="0"/>
        <v>185343</v>
      </c>
      <c r="R7" s="1">
        <f t="shared" si="0"/>
        <v>195983</v>
      </c>
      <c r="S7" s="1">
        <f t="shared" si="0"/>
        <v>205033</v>
      </c>
      <c r="T7" s="1">
        <f t="shared" si="0"/>
        <v>213303</v>
      </c>
      <c r="U7" s="1">
        <f t="shared" si="0"/>
        <v>213966</v>
      </c>
      <c r="V7" s="3">
        <v>199044</v>
      </c>
      <c r="W7" s="3">
        <v>167832</v>
      </c>
      <c r="X7" s="3">
        <v>200530</v>
      </c>
      <c r="Y7" s="3">
        <v>198240</v>
      </c>
      <c r="Z7" s="3">
        <v>178289</v>
      </c>
      <c r="AA7" s="3">
        <v>205658</v>
      </c>
      <c r="AB7" s="3">
        <v>270663</v>
      </c>
      <c r="AC7" s="3">
        <v>268207</v>
      </c>
      <c r="AD7" s="3">
        <v>271841</v>
      </c>
      <c r="AE7" s="3">
        <v>282396</v>
      </c>
      <c r="AF7" s="3">
        <v>295960</v>
      </c>
      <c r="AG7" s="3">
        <v>174821</v>
      </c>
      <c r="AH7" s="3">
        <v>99275</v>
      </c>
      <c r="AI7" s="3">
        <v>75256</v>
      </c>
      <c r="AJ7" s="3">
        <v>83000</v>
      </c>
      <c r="AK7" s="14">
        <f t="shared" ref="AK7:AP7" si="1">+SUM(AK9:AK27)</f>
        <v>91218</v>
      </c>
      <c r="AL7" s="14">
        <f t="shared" si="1"/>
        <v>99683</v>
      </c>
      <c r="AM7" s="14">
        <f t="shared" si="1"/>
        <v>111112</v>
      </c>
      <c r="AN7" s="14">
        <f t="shared" si="1"/>
        <v>133467</v>
      </c>
      <c r="AO7" s="14">
        <f t="shared" si="1"/>
        <v>134763</v>
      </c>
      <c r="AP7" s="14">
        <f t="shared" si="1"/>
        <v>141053</v>
      </c>
      <c r="AQ7" s="14">
        <f t="shared" ref="AQ7" si="2">+SUM(AQ9:AQ27)</f>
        <v>76230</v>
      </c>
      <c r="AR7" s="14">
        <v>90567</v>
      </c>
      <c r="AS7" s="14">
        <v>113966</v>
      </c>
      <c r="AT7" s="14">
        <v>144926</v>
      </c>
      <c r="AU7" s="14">
        <v>183265</v>
      </c>
      <c r="AV7" s="14">
        <f>+SUM(AV9:AV27)</f>
        <v>217599</v>
      </c>
      <c r="AW7" s="119">
        <v>259939</v>
      </c>
    </row>
    <row r="8" spans="1:49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W8" s="119"/>
    </row>
    <row r="9" spans="1:49">
      <c r="A9" s="1" t="s">
        <v>19</v>
      </c>
      <c r="B9" s="1" t="s">
        <v>23</v>
      </c>
      <c r="C9" s="1">
        <v>4694</v>
      </c>
      <c r="D9" s="1">
        <v>4731</v>
      </c>
      <c r="E9" s="1">
        <v>5109</v>
      </c>
      <c r="F9" s="1">
        <v>8894</v>
      </c>
      <c r="G9" s="3">
        <v>6337</v>
      </c>
      <c r="H9" s="3">
        <v>7079</v>
      </c>
      <c r="I9" s="3">
        <v>7405</v>
      </c>
      <c r="J9" s="3">
        <v>8233</v>
      </c>
      <c r="K9" s="3">
        <v>8892</v>
      </c>
      <c r="L9" s="3">
        <v>10074</v>
      </c>
      <c r="M9" s="3">
        <v>10295</v>
      </c>
      <c r="N9" s="3">
        <v>10027</v>
      </c>
      <c r="O9" s="3">
        <v>9469</v>
      </c>
      <c r="P9" s="3">
        <v>10114</v>
      </c>
      <c r="Q9" s="3">
        <v>10851</v>
      </c>
      <c r="R9" s="3">
        <v>11375</v>
      </c>
      <c r="S9" s="3">
        <v>10772</v>
      </c>
      <c r="T9" s="3">
        <v>11032</v>
      </c>
      <c r="U9" s="3">
        <v>11051</v>
      </c>
      <c r="V9" s="3">
        <v>10189</v>
      </c>
      <c r="W9" s="3">
        <v>8661</v>
      </c>
      <c r="X9" s="3">
        <v>10588</v>
      </c>
      <c r="Y9" s="3">
        <v>10368</v>
      </c>
      <c r="Z9" s="3">
        <v>10687</v>
      </c>
      <c r="AA9" s="3">
        <v>11535</v>
      </c>
      <c r="AB9" s="3">
        <v>15575</v>
      </c>
      <c r="AC9" s="3">
        <v>17319</v>
      </c>
      <c r="AD9" s="3">
        <v>19062</v>
      </c>
      <c r="AE9" s="3">
        <v>18642</v>
      </c>
      <c r="AF9" s="3">
        <v>18058</v>
      </c>
      <c r="AG9" s="3">
        <v>6309</v>
      </c>
      <c r="AH9" s="3">
        <v>5577</v>
      </c>
      <c r="AI9" s="3">
        <v>5084</v>
      </c>
      <c r="AJ9" s="3">
        <v>4911</v>
      </c>
      <c r="AK9" s="14">
        <v>5571</v>
      </c>
      <c r="AL9" s="14">
        <v>6888</v>
      </c>
      <c r="AM9" s="14">
        <v>8461</v>
      </c>
      <c r="AN9" s="14">
        <v>10429</v>
      </c>
      <c r="AO9" s="14">
        <v>8250</v>
      </c>
      <c r="AP9" s="14">
        <v>7869</v>
      </c>
      <c r="AQ9" s="14">
        <v>5679</v>
      </c>
      <c r="AR9" s="14">
        <v>6511</v>
      </c>
      <c r="AS9" s="14">
        <v>8469</v>
      </c>
      <c r="AT9" s="14">
        <v>10719</v>
      </c>
      <c r="AU9" s="14">
        <v>13104</v>
      </c>
      <c r="AV9" s="14">
        <v>15006</v>
      </c>
      <c r="AW9" s="119">
        <v>16551</v>
      </c>
    </row>
    <row r="10" spans="1:49">
      <c r="A10" s="1" t="s">
        <v>20</v>
      </c>
      <c r="B10" s="1" t="s">
        <v>21</v>
      </c>
      <c r="C10" s="1">
        <v>4738</v>
      </c>
      <c r="D10" s="1">
        <v>5246</v>
      </c>
      <c r="E10" s="1">
        <v>6023</v>
      </c>
      <c r="F10" s="1">
        <v>6822</v>
      </c>
      <c r="G10" s="3">
        <v>7415</v>
      </c>
      <c r="H10" s="3">
        <v>7948</v>
      </c>
      <c r="I10" s="3">
        <v>7857</v>
      </c>
      <c r="J10" s="3">
        <v>8078</v>
      </c>
      <c r="K10" s="3">
        <v>8664</v>
      </c>
      <c r="L10" s="3">
        <v>9358</v>
      </c>
      <c r="M10" s="3">
        <v>9979</v>
      </c>
      <c r="N10" s="3">
        <v>10497</v>
      </c>
      <c r="O10" s="3">
        <v>10311</v>
      </c>
      <c r="P10" s="3">
        <v>10944</v>
      </c>
      <c r="Q10" s="3">
        <v>11133</v>
      </c>
      <c r="R10" s="3">
        <v>12062</v>
      </c>
      <c r="S10" s="3">
        <v>11526</v>
      </c>
      <c r="T10" s="3">
        <v>11889</v>
      </c>
      <c r="U10" s="3">
        <v>11940</v>
      </c>
      <c r="V10" s="3">
        <v>11650</v>
      </c>
      <c r="W10" s="3">
        <v>11403</v>
      </c>
      <c r="X10" s="3">
        <v>12667</v>
      </c>
      <c r="Y10" s="3">
        <v>11206</v>
      </c>
      <c r="Z10" s="3">
        <v>11116</v>
      </c>
      <c r="AA10" s="3">
        <v>12661</v>
      </c>
      <c r="AB10" s="3">
        <v>16920</v>
      </c>
      <c r="AC10" s="3">
        <v>15965</v>
      </c>
      <c r="AD10" s="3">
        <v>16093</v>
      </c>
      <c r="AE10" s="3">
        <v>16157</v>
      </c>
      <c r="AF10" s="3">
        <v>16237</v>
      </c>
      <c r="AG10" s="3">
        <v>3407</v>
      </c>
      <c r="AH10" s="3">
        <v>2419</v>
      </c>
      <c r="AI10" s="3">
        <v>1816</v>
      </c>
      <c r="AJ10" s="3">
        <v>1740</v>
      </c>
      <c r="AK10" s="14">
        <v>2049</v>
      </c>
      <c r="AL10" s="14">
        <v>2464</v>
      </c>
      <c r="AM10" s="14">
        <v>3235</v>
      </c>
      <c r="AN10" s="14">
        <v>4164</v>
      </c>
      <c r="AO10" s="14">
        <v>4165</v>
      </c>
      <c r="AP10" s="14">
        <v>4919</v>
      </c>
      <c r="AQ10" s="14">
        <v>4063</v>
      </c>
      <c r="AR10" s="14">
        <v>4769</v>
      </c>
      <c r="AS10" s="14">
        <v>5831</v>
      </c>
      <c r="AT10" s="14">
        <v>7296</v>
      </c>
      <c r="AU10" s="14">
        <v>9166</v>
      </c>
      <c r="AV10" s="14">
        <v>10831</v>
      </c>
      <c r="AW10" s="119">
        <v>11827</v>
      </c>
    </row>
    <row r="11" spans="1:49">
      <c r="A11" s="1" t="s">
        <v>22</v>
      </c>
      <c r="B11" s="1" t="s">
        <v>23</v>
      </c>
      <c r="C11" s="1">
        <v>8170</v>
      </c>
      <c r="D11" s="1">
        <v>8166</v>
      </c>
      <c r="E11" s="1">
        <v>9111</v>
      </c>
      <c r="F11" s="1">
        <v>9638</v>
      </c>
      <c r="G11" s="3">
        <v>10056</v>
      </c>
      <c r="H11" s="3">
        <v>10362</v>
      </c>
      <c r="I11" s="3">
        <v>10327</v>
      </c>
      <c r="J11" s="3">
        <v>10347</v>
      </c>
      <c r="K11" s="3">
        <v>10720</v>
      </c>
      <c r="L11" s="3">
        <v>10748</v>
      </c>
      <c r="M11" s="3">
        <v>10955</v>
      </c>
      <c r="N11" s="3">
        <v>11307</v>
      </c>
      <c r="O11" s="3">
        <v>11812</v>
      </c>
      <c r="P11" s="3">
        <v>12514</v>
      </c>
      <c r="Q11" s="3">
        <v>13271</v>
      </c>
      <c r="R11" s="3">
        <v>13421</v>
      </c>
      <c r="S11" s="3">
        <v>13787</v>
      </c>
      <c r="T11" s="3">
        <v>14020</v>
      </c>
      <c r="U11" s="3">
        <v>13587</v>
      </c>
      <c r="V11" s="3">
        <v>12768</v>
      </c>
      <c r="W11" s="3">
        <v>14561</v>
      </c>
      <c r="X11" s="3">
        <v>16438</v>
      </c>
      <c r="Y11" s="3">
        <v>16828</v>
      </c>
      <c r="Z11" s="3">
        <v>17183</v>
      </c>
      <c r="AA11" s="3">
        <v>16484</v>
      </c>
      <c r="AB11" s="3">
        <v>20929</v>
      </c>
      <c r="AC11" s="3">
        <v>21839</v>
      </c>
      <c r="AD11" s="3">
        <v>23386</v>
      </c>
      <c r="AE11" s="3">
        <v>25329</v>
      </c>
      <c r="AF11" s="3">
        <v>28698</v>
      </c>
      <c r="AG11" s="3">
        <v>23048</v>
      </c>
      <c r="AH11" s="3">
        <v>16308</v>
      </c>
      <c r="AI11" s="3">
        <v>13306</v>
      </c>
      <c r="AJ11" s="3">
        <v>14645</v>
      </c>
      <c r="AK11" s="14">
        <v>14971</v>
      </c>
      <c r="AL11" s="14">
        <v>15293</v>
      </c>
      <c r="AM11" s="14">
        <v>16877</v>
      </c>
      <c r="AN11" s="14">
        <v>20169</v>
      </c>
      <c r="AO11" s="14">
        <v>21780</v>
      </c>
      <c r="AP11" s="14">
        <v>24572</v>
      </c>
      <c r="AQ11" s="14">
        <v>11053</v>
      </c>
      <c r="AR11" s="14">
        <v>14034</v>
      </c>
      <c r="AS11" s="14">
        <v>17061</v>
      </c>
      <c r="AT11" s="14">
        <v>20905</v>
      </c>
      <c r="AU11" s="14">
        <v>23967</v>
      </c>
      <c r="AV11" s="14">
        <v>28430</v>
      </c>
      <c r="AW11" s="119">
        <v>35839</v>
      </c>
    </row>
    <row r="12" spans="1:49">
      <c r="A12" s="1" t="s">
        <v>24</v>
      </c>
      <c r="B12" s="1" t="s">
        <v>25</v>
      </c>
      <c r="C12" s="1">
        <v>1340</v>
      </c>
      <c r="D12" s="1">
        <v>1531</v>
      </c>
      <c r="E12" s="1">
        <v>1019</v>
      </c>
      <c r="F12" s="1">
        <v>1183</v>
      </c>
      <c r="G12" s="3">
        <v>1512</v>
      </c>
      <c r="H12" s="3">
        <v>1746</v>
      </c>
      <c r="I12" s="3">
        <v>1843</v>
      </c>
      <c r="J12" s="3">
        <v>1616</v>
      </c>
      <c r="K12" s="3">
        <v>1834</v>
      </c>
      <c r="L12" s="3">
        <v>2034</v>
      </c>
      <c r="M12" s="3">
        <v>2008</v>
      </c>
      <c r="N12" s="3">
        <v>2241</v>
      </c>
      <c r="O12" s="3">
        <v>2386</v>
      </c>
      <c r="P12" s="3">
        <v>2417</v>
      </c>
      <c r="Q12" s="3">
        <v>2495</v>
      </c>
      <c r="R12" s="3">
        <v>2548</v>
      </c>
      <c r="S12" s="3">
        <v>2643</v>
      </c>
      <c r="T12" s="3">
        <v>2795</v>
      </c>
      <c r="U12" s="3">
        <v>2873</v>
      </c>
      <c r="V12" s="3">
        <v>2514</v>
      </c>
      <c r="W12" s="3">
        <v>2419</v>
      </c>
      <c r="X12" s="3">
        <v>3160</v>
      </c>
      <c r="Y12" s="3">
        <v>3559</v>
      </c>
      <c r="Z12" s="3">
        <v>3954</v>
      </c>
      <c r="AA12" s="3">
        <v>4398</v>
      </c>
      <c r="AB12" s="3">
        <v>5516</v>
      </c>
      <c r="AC12" s="3">
        <v>5375</v>
      </c>
      <c r="AD12" s="3">
        <v>4833</v>
      </c>
      <c r="AE12" s="3">
        <v>4896</v>
      </c>
      <c r="AF12" s="3">
        <v>5497</v>
      </c>
      <c r="AG12" s="3">
        <v>4358</v>
      </c>
      <c r="AH12" s="3">
        <v>1148</v>
      </c>
      <c r="AI12" s="3">
        <v>356</v>
      </c>
      <c r="AJ12" s="3">
        <v>393</v>
      </c>
      <c r="AK12" s="14">
        <v>560</v>
      </c>
      <c r="AL12" s="14">
        <v>678</v>
      </c>
      <c r="AM12" s="14">
        <v>877</v>
      </c>
      <c r="AN12" s="14">
        <v>1164</v>
      </c>
      <c r="AO12" s="14">
        <v>1404</v>
      </c>
      <c r="AP12" s="14">
        <v>1572</v>
      </c>
      <c r="AQ12" s="14">
        <v>1439</v>
      </c>
      <c r="AR12" s="14">
        <v>1625</v>
      </c>
      <c r="AS12" s="14">
        <v>2113</v>
      </c>
      <c r="AT12" s="14">
        <v>2602</v>
      </c>
      <c r="AU12" s="14">
        <v>3229</v>
      </c>
      <c r="AV12" s="14">
        <v>3792</v>
      </c>
      <c r="AW12" s="119">
        <v>4544</v>
      </c>
    </row>
    <row r="13" spans="1:49">
      <c r="A13" s="1" t="s">
        <v>26</v>
      </c>
      <c r="B13" s="1" t="s">
        <v>27</v>
      </c>
      <c r="C13" s="1">
        <v>2134</v>
      </c>
      <c r="D13" s="1">
        <v>2292</v>
      </c>
      <c r="E13" s="1">
        <v>2707</v>
      </c>
      <c r="F13" s="1">
        <v>3282</v>
      </c>
      <c r="G13" s="3">
        <v>4004</v>
      </c>
      <c r="H13" s="3">
        <v>4548</v>
      </c>
      <c r="I13" s="3">
        <v>4355</v>
      </c>
      <c r="J13" s="3">
        <v>4313</v>
      </c>
      <c r="K13" s="3">
        <v>4693</v>
      </c>
      <c r="L13" s="3">
        <v>5221</v>
      </c>
      <c r="M13" s="3">
        <v>4192</v>
      </c>
      <c r="N13" s="3">
        <v>4483</v>
      </c>
      <c r="O13" s="3">
        <v>4741</v>
      </c>
      <c r="P13" s="3">
        <v>5158</v>
      </c>
      <c r="Q13" s="3">
        <v>5278</v>
      </c>
      <c r="R13" s="3">
        <v>5712</v>
      </c>
      <c r="S13" s="3">
        <v>6088</v>
      </c>
      <c r="T13" s="3">
        <v>6304</v>
      </c>
      <c r="U13" s="3">
        <v>6278</v>
      </c>
      <c r="V13" s="3">
        <v>6309</v>
      </c>
      <c r="W13" s="3">
        <v>3529</v>
      </c>
      <c r="X13" s="3">
        <v>4631</v>
      </c>
      <c r="Y13" s="3">
        <v>5203</v>
      </c>
      <c r="Z13" s="3">
        <v>5527</v>
      </c>
      <c r="AA13" s="3">
        <v>6471</v>
      </c>
      <c r="AB13" s="3">
        <v>8115</v>
      </c>
      <c r="AC13" s="3">
        <v>6865</v>
      </c>
      <c r="AD13" s="3">
        <v>7206</v>
      </c>
      <c r="AE13" s="3">
        <v>8604</v>
      </c>
      <c r="AF13" s="3">
        <v>7625</v>
      </c>
      <c r="AG13" s="3">
        <v>2121</v>
      </c>
      <c r="AH13" s="3">
        <v>1533</v>
      </c>
      <c r="AI13" s="3">
        <v>1893</v>
      </c>
      <c r="AJ13" s="3">
        <v>2415</v>
      </c>
      <c r="AK13" s="14">
        <v>2817</v>
      </c>
      <c r="AL13" s="14">
        <v>2812</v>
      </c>
      <c r="AM13" s="14">
        <v>2814</v>
      </c>
      <c r="AN13" s="14">
        <v>3295</v>
      </c>
      <c r="AO13" s="14">
        <v>3965</v>
      </c>
      <c r="AP13" s="14">
        <v>3359</v>
      </c>
      <c r="AQ13" s="14">
        <v>1040</v>
      </c>
      <c r="AR13" s="14">
        <v>1339</v>
      </c>
      <c r="AS13" s="14">
        <v>2016</v>
      </c>
      <c r="AT13" s="14">
        <v>2799</v>
      </c>
      <c r="AU13" s="14">
        <v>3940</v>
      </c>
      <c r="AV13" s="14">
        <v>5047</v>
      </c>
      <c r="AW13" s="119">
        <v>6242</v>
      </c>
    </row>
    <row r="14" spans="1:49">
      <c r="A14" s="1" t="s">
        <v>28</v>
      </c>
      <c r="B14" s="1" t="s">
        <v>29</v>
      </c>
      <c r="C14" s="1">
        <v>1094</v>
      </c>
      <c r="D14" s="1">
        <v>1202</v>
      </c>
      <c r="E14" s="1">
        <v>1394</v>
      </c>
      <c r="F14" s="1">
        <v>1534</v>
      </c>
      <c r="G14" s="3">
        <v>1799</v>
      </c>
      <c r="H14" s="3">
        <v>1867</v>
      </c>
      <c r="I14" s="3">
        <v>1904</v>
      </c>
      <c r="J14" s="3">
        <v>1602</v>
      </c>
      <c r="K14" s="3">
        <v>1898</v>
      </c>
      <c r="L14" s="3">
        <v>2195</v>
      </c>
      <c r="M14" s="3">
        <v>2049</v>
      </c>
      <c r="N14" s="3">
        <v>2290</v>
      </c>
      <c r="O14" s="3">
        <v>2528</v>
      </c>
      <c r="P14" s="3">
        <v>2706</v>
      </c>
      <c r="Q14" s="3">
        <v>2920</v>
      </c>
      <c r="R14" s="3">
        <v>3157</v>
      </c>
      <c r="S14" s="3">
        <v>3447</v>
      </c>
      <c r="T14" s="3">
        <v>3540</v>
      </c>
      <c r="U14" s="3">
        <v>3585</v>
      </c>
      <c r="V14" s="3">
        <v>3277</v>
      </c>
      <c r="W14" s="3">
        <v>2372</v>
      </c>
      <c r="X14" s="3">
        <v>3156</v>
      </c>
      <c r="Y14" s="3">
        <v>3513</v>
      </c>
      <c r="Z14" s="3">
        <v>3810</v>
      </c>
      <c r="AA14" s="3">
        <v>4322</v>
      </c>
      <c r="AB14" s="3">
        <v>5750</v>
      </c>
      <c r="AC14" s="3">
        <v>5388</v>
      </c>
      <c r="AD14" s="3">
        <v>5170</v>
      </c>
      <c r="AE14" s="3">
        <v>5824</v>
      </c>
      <c r="AF14" s="3">
        <v>6044</v>
      </c>
      <c r="AG14" s="3">
        <v>1734</v>
      </c>
      <c r="AH14" s="3">
        <v>1260</v>
      </c>
      <c r="AI14" s="3">
        <v>880</v>
      </c>
      <c r="AJ14" s="3">
        <v>984</v>
      </c>
      <c r="AK14" s="14">
        <v>1223</v>
      </c>
      <c r="AL14" s="14">
        <v>1416</v>
      </c>
      <c r="AM14" s="14">
        <v>1532</v>
      </c>
      <c r="AN14" s="14">
        <v>1931</v>
      </c>
      <c r="AO14" s="14">
        <v>2226</v>
      </c>
      <c r="AP14" s="14">
        <v>1883</v>
      </c>
      <c r="AQ14" s="14">
        <v>986</v>
      </c>
      <c r="AR14" s="14">
        <v>1108</v>
      </c>
      <c r="AS14" s="14">
        <v>1412</v>
      </c>
      <c r="AT14" s="14">
        <v>1769</v>
      </c>
      <c r="AU14" s="14">
        <v>2299</v>
      </c>
      <c r="AV14" s="14">
        <v>2889</v>
      </c>
      <c r="AW14" s="119">
        <v>3539</v>
      </c>
    </row>
    <row r="15" spans="1:49">
      <c r="A15" s="1" t="s">
        <v>30</v>
      </c>
      <c r="B15" s="1" t="s">
        <v>31</v>
      </c>
      <c r="C15" s="1">
        <v>4076</v>
      </c>
      <c r="D15" s="1">
        <v>4491</v>
      </c>
      <c r="E15" s="1">
        <v>4931</v>
      </c>
      <c r="F15" s="1">
        <v>5601</v>
      </c>
      <c r="G15" s="3">
        <v>6144</v>
      </c>
      <c r="H15" s="3">
        <v>6661</v>
      </c>
      <c r="I15" s="3">
        <v>6708</v>
      </c>
      <c r="J15" s="3">
        <v>6545</v>
      </c>
      <c r="K15" s="3">
        <v>7255</v>
      </c>
      <c r="L15" s="3">
        <v>7346</v>
      </c>
      <c r="M15" s="3">
        <v>7290</v>
      </c>
      <c r="N15" s="3">
        <v>6850</v>
      </c>
      <c r="O15" s="3">
        <v>5787</v>
      </c>
      <c r="P15" s="3">
        <v>6259</v>
      </c>
      <c r="Q15" s="3">
        <v>6982</v>
      </c>
      <c r="R15" s="3">
        <v>7347</v>
      </c>
      <c r="S15" s="3">
        <v>7434</v>
      </c>
      <c r="T15" s="3">
        <v>7760</v>
      </c>
      <c r="U15" s="3">
        <v>7722</v>
      </c>
      <c r="V15" s="3">
        <v>6520</v>
      </c>
      <c r="W15" s="3">
        <v>6194</v>
      </c>
      <c r="X15" s="3">
        <v>7510</v>
      </c>
      <c r="Y15" s="3">
        <v>7412</v>
      </c>
      <c r="Z15" s="3">
        <v>7292</v>
      </c>
      <c r="AA15" s="3">
        <v>7296</v>
      </c>
      <c r="AB15" s="3">
        <v>10458</v>
      </c>
      <c r="AC15" s="3">
        <v>10570</v>
      </c>
      <c r="AD15" s="3">
        <v>10601</v>
      </c>
      <c r="AE15" s="3">
        <v>10493</v>
      </c>
      <c r="AF15" s="3">
        <v>11021</v>
      </c>
      <c r="AG15" s="3">
        <v>2669</v>
      </c>
      <c r="AH15" s="3">
        <v>2063</v>
      </c>
      <c r="AI15" s="3">
        <v>1864</v>
      </c>
      <c r="AJ15" s="3">
        <v>2291</v>
      </c>
      <c r="AK15" s="14">
        <v>2590</v>
      </c>
      <c r="AL15" s="14">
        <v>3124</v>
      </c>
      <c r="AM15" s="14">
        <v>3733</v>
      </c>
      <c r="AN15" s="14">
        <v>4690</v>
      </c>
      <c r="AO15" s="14">
        <v>3190</v>
      </c>
      <c r="AP15" s="14">
        <v>3380</v>
      </c>
      <c r="AQ15" s="14">
        <v>2424</v>
      </c>
      <c r="AR15" s="14">
        <v>2863</v>
      </c>
      <c r="AS15" s="14">
        <v>3685</v>
      </c>
      <c r="AT15" s="14">
        <v>4536</v>
      </c>
      <c r="AU15" s="14">
        <v>6019</v>
      </c>
      <c r="AV15" s="14">
        <v>7518</v>
      </c>
      <c r="AW15" s="119">
        <v>9351</v>
      </c>
    </row>
    <row r="16" spans="1:49">
      <c r="A16" s="1" t="s">
        <v>32</v>
      </c>
      <c r="B16" s="1" t="s">
        <v>154</v>
      </c>
      <c r="C16" s="1">
        <v>4221</v>
      </c>
      <c r="D16" s="1">
        <v>4272</v>
      </c>
      <c r="E16" s="1">
        <v>4787</v>
      </c>
      <c r="F16" s="1">
        <v>5284</v>
      </c>
      <c r="G16" s="3">
        <v>6136</v>
      </c>
      <c r="H16" s="3">
        <v>6693</v>
      </c>
      <c r="I16" s="3">
        <v>6533</v>
      </c>
      <c r="J16" s="3">
        <v>6174</v>
      </c>
      <c r="K16" s="3">
        <v>6975</v>
      </c>
      <c r="L16" s="3">
        <v>7267</v>
      </c>
      <c r="M16" s="3">
        <v>6863</v>
      </c>
      <c r="N16" s="3">
        <v>6069</v>
      </c>
      <c r="O16" s="3">
        <v>5582</v>
      </c>
      <c r="P16" s="3">
        <v>5904</v>
      </c>
      <c r="Q16" s="3">
        <v>6129</v>
      </c>
      <c r="R16" s="3">
        <v>6518</v>
      </c>
      <c r="S16" s="3">
        <v>6733</v>
      </c>
      <c r="T16" s="3">
        <v>6899</v>
      </c>
      <c r="U16" s="3">
        <v>6421</v>
      </c>
      <c r="V16" s="3">
        <v>5898</v>
      </c>
      <c r="W16" s="3">
        <v>5351</v>
      </c>
      <c r="X16" s="3">
        <v>7062</v>
      </c>
      <c r="Y16" s="3">
        <v>7308</v>
      </c>
      <c r="Z16" s="3">
        <v>8396</v>
      </c>
      <c r="AA16" s="3">
        <v>7916</v>
      </c>
      <c r="AB16" s="3">
        <v>10130</v>
      </c>
      <c r="AC16" s="3">
        <v>10536</v>
      </c>
      <c r="AD16" s="3">
        <v>11067</v>
      </c>
      <c r="AE16" s="3">
        <v>10986</v>
      </c>
      <c r="AF16" s="3">
        <v>10735</v>
      </c>
      <c r="AG16" s="3">
        <v>3752</v>
      </c>
      <c r="AH16" s="3">
        <v>2393</v>
      </c>
      <c r="AI16" s="3">
        <v>2164</v>
      </c>
      <c r="AJ16" s="3">
        <v>2611</v>
      </c>
      <c r="AK16" s="14">
        <v>2876</v>
      </c>
      <c r="AL16" s="14">
        <v>3467</v>
      </c>
      <c r="AM16" s="14">
        <v>3833</v>
      </c>
      <c r="AN16" s="14">
        <v>4804</v>
      </c>
      <c r="AO16" s="14">
        <v>4356</v>
      </c>
      <c r="AP16" s="14">
        <v>4443</v>
      </c>
      <c r="AQ16" s="14">
        <v>2839</v>
      </c>
      <c r="AR16" s="14">
        <v>3268</v>
      </c>
      <c r="AS16" s="14">
        <v>4182</v>
      </c>
      <c r="AT16" s="14">
        <v>5527</v>
      </c>
      <c r="AU16" s="14">
        <v>7199</v>
      </c>
      <c r="AV16" s="14">
        <v>8449</v>
      </c>
      <c r="AW16" s="119">
        <v>10138</v>
      </c>
    </row>
    <row r="17" spans="1:49">
      <c r="A17" s="1" t="s">
        <v>33</v>
      </c>
      <c r="B17" s="1" t="s">
        <v>34</v>
      </c>
      <c r="C17" s="1">
        <v>15138</v>
      </c>
      <c r="D17" s="1">
        <v>14676</v>
      </c>
      <c r="E17" s="1">
        <v>15914</v>
      </c>
      <c r="F17" s="1">
        <v>1680</v>
      </c>
      <c r="G17" s="3">
        <v>17869</v>
      </c>
      <c r="H17" s="3">
        <v>18986</v>
      </c>
      <c r="I17" s="3">
        <v>18943</v>
      </c>
      <c r="J17" s="3">
        <v>18328</v>
      </c>
      <c r="K17" s="3">
        <v>15963</v>
      </c>
      <c r="L17" s="3">
        <v>15928</v>
      </c>
      <c r="M17" s="3">
        <v>16208</v>
      </c>
      <c r="N17" s="3">
        <v>15942</v>
      </c>
      <c r="O17" s="3">
        <v>15994</v>
      </c>
      <c r="P17" s="3">
        <v>16489</v>
      </c>
      <c r="Q17" s="3">
        <v>17300</v>
      </c>
      <c r="R17" s="3">
        <v>18360</v>
      </c>
      <c r="S17" s="3">
        <v>19237</v>
      </c>
      <c r="T17" s="3">
        <v>20522</v>
      </c>
      <c r="U17" s="3">
        <v>21216</v>
      </c>
      <c r="V17" s="3">
        <v>19647</v>
      </c>
      <c r="W17" s="3">
        <v>14302</v>
      </c>
      <c r="X17" s="3">
        <v>16523</v>
      </c>
      <c r="Y17" s="3">
        <v>15747</v>
      </c>
      <c r="Z17" s="3">
        <v>14106</v>
      </c>
      <c r="AA17" s="3">
        <v>14079</v>
      </c>
      <c r="AB17" s="3">
        <v>20184</v>
      </c>
      <c r="AC17" s="3">
        <v>20982</v>
      </c>
      <c r="AD17" s="3">
        <v>22516</v>
      </c>
      <c r="AE17" s="3">
        <v>23601</v>
      </c>
      <c r="AF17" s="3">
        <v>23163</v>
      </c>
      <c r="AG17" s="3">
        <v>16647</v>
      </c>
      <c r="AH17" s="3">
        <v>7461</v>
      </c>
      <c r="AI17" s="3">
        <v>6430</v>
      </c>
      <c r="AJ17" s="3">
        <v>7034</v>
      </c>
      <c r="AK17" s="14">
        <v>6949</v>
      </c>
      <c r="AL17" s="14">
        <v>7156</v>
      </c>
      <c r="AM17" s="14">
        <v>7928</v>
      </c>
      <c r="AN17" s="14">
        <v>9186</v>
      </c>
      <c r="AO17" s="14">
        <v>8669</v>
      </c>
      <c r="AP17" s="14">
        <v>10013</v>
      </c>
      <c r="AQ17" s="14">
        <v>3306</v>
      </c>
      <c r="AR17" s="14">
        <v>4402</v>
      </c>
      <c r="AS17" s="14">
        <v>5580</v>
      </c>
      <c r="AT17" s="14">
        <v>7924</v>
      </c>
      <c r="AU17" s="14">
        <v>10766</v>
      </c>
      <c r="AV17" s="14">
        <v>13089</v>
      </c>
      <c r="AW17" s="119">
        <v>15704</v>
      </c>
    </row>
    <row r="18" spans="1:49">
      <c r="A18" s="1" t="s">
        <v>35</v>
      </c>
      <c r="B18" s="1" t="s">
        <v>36</v>
      </c>
      <c r="C18" s="1">
        <v>4096</v>
      </c>
      <c r="D18" s="1">
        <v>4125</v>
      </c>
      <c r="E18" s="1">
        <v>4510</v>
      </c>
      <c r="F18" s="1">
        <v>4829</v>
      </c>
      <c r="G18" s="3">
        <v>5027</v>
      </c>
      <c r="H18" s="3">
        <v>4642</v>
      </c>
      <c r="I18" s="3">
        <v>4574</v>
      </c>
      <c r="J18" s="3">
        <v>4036</v>
      </c>
      <c r="K18" s="3">
        <v>3741</v>
      </c>
      <c r="L18" s="3">
        <v>4327</v>
      </c>
      <c r="M18" s="3">
        <v>3730</v>
      </c>
      <c r="N18" s="3">
        <v>3963</v>
      </c>
      <c r="O18" s="3">
        <v>4264</v>
      </c>
      <c r="P18" s="3">
        <v>4757</v>
      </c>
      <c r="Q18" s="3">
        <v>5012</v>
      </c>
      <c r="R18" s="3">
        <v>5501</v>
      </c>
      <c r="S18" s="3">
        <v>5899</v>
      </c>
      <c r="T18" s="3">
        <v>6425</v>
      </c>
      <c r="U18" s="3">
        <v>6601</v>
      </c>
      <c r="V18" s="3">
        <v>6228</v>
      </c>
      <c r="W18" s="3">
        <v>4645</v>
      </c>
      <c r="X18" s="3">
        <v>4997</v>
      </c>
      <c r="Y18" s="3">
        <v>4806</v>
      </c>
      <c r="Z18" s="3">
        <v>4354</v>
      </c>
      <c r="AA18" s="3">
        <v>4823</v>
      </c>
      <c r="AB18" s="3">
        <v>6396</v>
      </c>
      <c r="AC18" s="3">
        <v>5667</v>
      </c>
      <c r="AD18" s="3">
        <v>5571</v>
      </c>
      <c r="AE18" s="3">
        <v>5537</v>
      </c>
      <c r="AF18" s="3">
        <v>6110</v>
      </c>
      <c r="AG18" s="3">
        <v>3419</v>
      </c>
      <c r="AH18" s="3">
        <v>2718</v>
      </c>
      <c r="AI18" s="3">
        <v>1235</v>
      </c>
      <c r="AJ18" s="3">
        <v>1364</v>
      </c>
      <c r="AK18" s="14">
        <v>1461</v>
      </c>
      <c r="AL18" s="14">
        <v>1463</v>
      </c>
      <c r="AM18" s="14">
        <v>1479</v>
      </c>
      <c r="AN18" s="14">
        <v>1720</v>
      </c>
      <c r="AO18" s="14">
        <v>1883</v>
      </c>
      <c r="AP18" s="14">
        <v>2155</v>
      </c>
      <c r="AQ18" s="14">
        <v>1785</v>
      </c>
      <c r="AR18" s="14">
        <v>1986</v>
      </c>
      <c r="AS18" s="14">
        <v>2259</v>
      </c>
      <c r="AT18" s="14">
        <v>2721</v>
      </c>
      <c r="AU18" s="14">
        <v>3140</v>
      </c>
      <c r="AV18" s="14">
        <v>3511</v>
      </c>
      <c r="AW18" s="119">
        <v>4168</v>
      </c>
    </row>
    <row r="19" spans="1:49">
      <c r="A19" s="1" t="s">
        <v>37</v>
      </c>
      <c r="B19" s="1" t="s">
        <v>38</v>
      </c>
      <c r="C19" s="1">
        <v>7106</v>
      </c>
      <c r="D19" s="1">
        <v>7208</v>
      </c>
      <c r="E19" s="1">
        <v>7871</v>
      </c>
      <c r="F19" s="1">
        <v>8214</v>
      </c>
      <c r="G19" s="3">
        <v>8847</v>
      </c>
      <c r="H19" s="3">
        <v>9121</v>
      </c>
      <c r="I19" s="3">
        <v>8720</v>
      </c>
      <c r="J19" s="3">
        <v>8472</v>
      </c>
      <c r="K19" s="3">
        <v>8432</v>
      </c>
      <c r="L19" s="3">
        <v>9491</v>
      </c>
      <c r="M19" s="3">
        <f>9613+261</f>
        <v>9874</v>
      </c>
      <c r="N19" s="3">
        <f>9590+268</f>
        <v>9858</v>
      </c>
      <c r="O19" s="3">
        <f>9061+213</f>
        <v>9274</v>
      </c>
      <c r="P19" s="3">
        <f>9029+232</f>
        <v>9261</v>
      </c>
      <c r="Q19" s="3">
        <v>9753</v>
      </c>
      <c r="R19" s="3">
        <f>9953+218</f>
        <v>10171</v>
      </c>
      <c r="S19" s="3">
        <f>10423+233</f>
        <v>10656</v>
      </c>
      <c r="T19" s="3">
        <f>10887+255</f>
        <v>11142</v>
      </c>
      <c r="U19" s="3">
        <f>11211+248</f>
        <v>11459</v>
      </c>
      <c r="V19" s="3">
        <v>11104</v>
      </c>
      <c r="W19" s="3">
        <v>7883</v>
      </c>
      <c r="X19" s="3">
        <v>9682</v>
      </c>
      <c r="Y19" s="3">
        <v>8814</v>
      </c>
      <c r="Z19" s="3">
        <v>8998</v>
      </c>
      <c r="AA19" s="3">
        <v>9549</v>
      </c>
      <c r="AB19" s="3">
        <v>12508</v>
      </c>
      <c r="AC19" s="3">
        <v>13601</v>
      </c>
      <c r="AD19" s="3">
        <v>12876</v>
      </c>
      <c r="AE19" s="3">
        <v>13296</v>
      </c>
      <c r="AF19" s="3">
        <v>14584</v>
      </c>
      <c r="AG19" s="3">
        <v>12310</v>
      </c>
      <c r="AH19" s="3">
        <v>4370</v>
      </c>
      <c r="AI19" s="3">
        <v>1540</v>
      </c>
      <c r="AJ19" s="3">
        <v>1668</v>
      </c>
      <c r="AK19" s="14">
        <v>2085</v>
      </c>
      <c r="AL19" s="14">
        <v>2384</v>
      </c>
      <c r="AM19" s="14">
        <v>3167</v>
      </c>
      <c r="AN19" s="14">
        <v>4097</v>
      </c>
      <c r="AO19" s="14">
        <v>4721</v>
      </c>
      <c r="AP19" s="14">
        <v>4696</v>
      </c>
      <c r="AQ19" s="14">
        <v>4677</v>
      </c>
      <c r="AR19" s="14">
        <v>4749</v>
      </c>
      <c r="AS19" s="14">
        <v>5369</v>
      </c>
      <c r="AT19" s="14">
        <v>6626</v>
      </c>
      <c r="AU19" s="14">
        <v>8670</v>
      </c>
      <c r="AV19" s="14">
        <v>10082</v>
      </c>
      <c r="AW19" s="119">
        <v>11283</v>
      </c>
    </row>
    <row r="20" spans="1:49">
      <c r="A20" s="1" t="s">
        <v>39</v>
      </c>
      <c r="B20" s="1" t="s">
        <v>40</v>
      </c>
      <c r="C20" s="1">
        <v>1840</v>
      </c>
      <c r="D20" s="1">
        <v>2007</v>
      </c>
      <c r="E20" s="1">
        <v>2415</v>
      </c>
      <c r="F20" s="1">
        <v>2797</v>
      </c>
      <c r="G20" s="3">
        <v>3341</v>
      </c>
      <c r="H20" s="3">
        <v>3990</v>
      </c>
      <c r="I20" s="3">
        <v>4193</v>
      </c>
      <c r="J20" s="3">
        <v>4427</v>
      </c>
      <c r="K20" s="3">
        <v>5030</v>
      </c>
      <c r="L20" s="3">
        <v>5690</v>
      </c>
      <c r="M20" s="3">
        <v>5311</v>
      </c>
      <c r="N20" s="3">
        <v>5547</v>
      </c>
      <c r="O20" s="3">
        <v>5650</v>
      </c>
      <c r="P20" s="3">
        <v>5985</v>
      </c>
      <c r="Q20" s="3">
        <v>6433</v>
      </c>
      <c r="R20" s="3">
        <v>6714</v>
      </c>
      <c r="S20" s="3">
        <v>7358</v>
      </c>
      <c r="T20" s="3">
        <v>7627</v>
      </c>
      <c r="U20" s="3">
        <v>7391</v>
      </c>
      <c r="V20" s="3">
        <v>6146</v>
      </c>
      <c r="W20" s="3">
        <v>5541</v>
      </c>
      <c r="X20" s="3">
        <v>7535</v>
      </c>
      <c r="Y20" s="3">
        <v>7474</v>
      </c>
      <c r="Z20" s="3">
        <v>7928</v>
      </c>
      <c r="AA20" s="3">
        <v>8738</v>
      </c>
      <c r="AB20" s="3">
        <v>11039</v>
      </c>
      <c r="AC20" s="3">
        <v>11124</v>
      </c>
      <c r="AD20" s="3">
        <v>12095</v>
      </c>
      <c r="AE20" s="3">
        <v>12797</v>
      </c>
      <c r="AF20" s="3">
        <v>10687</v>
      </c>
      <c r="AG20" s="3">
        <v>2150</v>
      </c>
      <c r="AH20" s="3">
        <v>2096</v>
      </c>
      <c r="AI20" s="3">
        <v>2666</v>
      </c>
      <c r="AJ20" s="3">
        <v>3293</v>
      </c>
      <c r="AK20" s="14">
        <v>3699</v>
      </c>
      <c r="AL20" s="14">
        <v>4234</v>
      </c>
      <c r="AM20" s="14">
        <v>4751</v>
      </c>
      <c r="AN20" s="14">
        <v>5457</v>
      </c>
      <c r="AO20" s="14">
        <v>6090</v>
      </c>
      <c r="AP20" s="14">
        <v>5027</v>
      </c>
      <c r="AQ20" s="14">
        <v>2008</v>
      </c>
      <c r="AR20" s="14">
        <v>2366</v>
      </c>
      <c r="AS20" s="14">
        <v>3395</v>
      </c>
      <c r="AT20" s="14">
        <v>4670</v>
      </c>
      <c r="AU20" s="14">
        <v>6475</v>
      </c>
      <c r="AV20" s="14">
        <v>7894</v>
      </c>
      <c r="AW20" s="119">
        <v>9285</v>
      </c>
    </row>
    <row r="21" spans="1:49">
      <c r="A21" s="1" t="s">
        <v>41</v>
      </c>
      <c r="B21" s="1" t="s">
        <v>42</v>
      </c>
      <c r="C21" s="1">
        <v>12426</v>
      </c>
      <c r="D21" s="1">
        <v>12327</v>
      </c>
      <c r="E21" s="1">
        <v>13759</v>
      </c>
      <c r="F21" s="1">
        <v>15409</v>
      </c>
      <c r="G21" s="3">
        <v>16729</v>
      </c>
      <c r="H21" s="3">
        <v>17272</v>
      </c>
      <c r="I21" s="3">
        <v>16094</v>
      </c>
      <c r="J21" s="3">
        <v>13297</v>
      </c>
      <c r="K21" s="3">
        <v>14663</v>
      </c>
      <c r="L21" s="3">
        <v>15797</v>
      </c>
      <c r="M21" s="3">
        <v>15043</v>
      </c>
      <c r="N21" s="3">
        <v>15268</v>
      </c>
      <c r="O21" s="3">
        <v>15779</v>
      </c>
      <c r="P21" s="3">
        <v>16235</v>
      </c>
      <c r="Q21" s="3">
        <v>17765</v>
      </c>
      <c r="R21" s="3">
        <v>19082</v>
      </c>
      <c r="S21" s="3">
        <v>20847</v>
      </c>
      <c r="T21" s="3">
        <v>22196</v>
      </c>
      <c r="U21" s="3">
        <v>21819</v>
      </c>
      <c r="V21" s="3">
        <v>19461</v>
      </c>
      <c r="W21" s="3">
        <v>12274</v>
      </c>
      <c r="X21" s="3">
        <v>13314</v>
      </c>
      <c r="Y21" s="3">
        <v>13480</v>
      </c>
      <c r="Z21" s="3">
        <v>13333</v>
      </c>
      <c r="AA21" s="3">
        <v>12464</v>
      </c>
      <c r="AB21" s="3">
        <v>15543</v>
      </c>
      <c r="AC21" s="3">
        <v>14123</v>
      </c>
      <c r="AD21" s="3">
        <v>13270</v>
      </c>
      <c r="AE21" s="3">
        <v>15407</v>
      </c>
      <c r="AF21" s="3">
        <v>16286</v>
      </c>
      <c r="AG21" s="3">
        <v>8538</v>
      </c>
      <c r="AH21" s="3">
        <v>3226</v>
      </c>
      <c r="AI21" s="3">
        <v>2991</v>
      </c>
      <c r="AJ21" s="3">
        <v>3435</v>
      </c>
      <c r="AK21" s="14">
        <v>3908</v>
      </c>
      <c r="AL21" s="14">
        <v>4198</v>
      </c>
      <c r="AM21" s="14">
        <v>4762</v>
      </c>
      <c r="AN21" s="14">
        <v>5558</v>
      </c>
      <c r="AO21" s="14">
        <v>5555</v>
      </c>
      <c r="AP21" s="14">
        <v>5190</v>
      </c>
      <c r="AQ21" s="14">
        <v>1062</v>
      </c>
      <c r="AR21" s="14">
        <v>1705</v>
      </c>
      <c r="AS21" s="14">
        <v>2392</v>
      </c>
      <c r="AT21" s="14">
        <v>3481</v>
      </c>
      <c r="AU21" s="14">
        <v>4939</v>
      </c>
      <c r="AV21" s="14">
        <v>6520</v>
      </c>
      <c r="AW21" s="119">
        <v>8097</v>
      </c>
    </row>
    <row r="22" spans="1:49">
      <c r="A22" s="1" t="s">
        <v>43</v>
      </c>
      <c r="B22" s="1" t="s">
        <v>44</v>
      </c>
      <c r="C22" s="1">
        <v>217</v>
      </c>
      <c r="D22" s="1">
        <v>296</v>
      </c>
      <c r="E22" s="1">
        <v>342</v>
      </c>
      <c r="F22" s="1">
        <v>446</v>
      </c>
      <c r="G22" s="3">
        <v>661</v>
      </c>
      <c r="H22" s="3">
        <v>764</v>
      </c>
      <c r="I22" s="3">
        <v>913</v>
      </c>
      <c r="J22" s="3">
        <v>1014</v>
      </c>
      <c r="K22" s="3">
        <v>1224</v>
      </c>
      <c r="L22" s="3">
        <v>1461</v>
      </c>
      <c r="M22" s="3">
        <v>1401</v>
      </c>
      <c r="N22" s="3">
        <v>1607</v>
      </c>
      <c r="O22" s="3">
        <v>1834</v>
      </c>
      <c r="P22" s="3">
        <v>1881</v>
      </c>
      <c r="Q22" s="3">
        <v>2006</v>
      </c>
      <c r="R22" s="3">
        <v>2193</v>
      </c>
      <c r="S22" s="3">
        <v>2468</v>
      </c>
      <c r="T22" s="3">
        <v>2728</v>
      </c>
      <c r="U22" s="3">
        <v>2859</v>
      </c>
      <c r="V22" s="3">
        <v>2940</v>
      </c>
      <c r="W22" s="3">
        <v>2183</v>
      </c>
      <c r="X22" s="3">
        <v>2969</v>
      </c>
      <c r="Y22" s="3">
        <v>3603</v>
      </c>
      <c r="Z22" s="3">
        <v>4030</v>
      </c>
      <c r="AA22" s="3">
        <v>4180</v>
      </c>
      <c r="AB22" s="3">
        <v>5476</v>
      </c>
      <c r="AC22" s="3">
        <v>3857</v>
      </c>
      <c r="AD22" s="3">
        <v>4136</v>
      </c>
      <c r="AE22" s="3">
        <v>5039</v>
      </c>
      <c r="AF22" s="3">
        <v>5531</v>
      </c>
      <c r="AG22" s="3">
        <v>782</v>
      </c>
      <c r="AH22" s="3">
        <v>459</v>
      </c>
      <c r="AI22" s="3">
        <v>545</v>
      </c>
      <c r="AJ22" s="3">
        <v>686</v>
      </c>
      <c r="AK22" s="14">
        <v>856</v>
      </c>
      <c r="AL22" s="14">
        <v>937</v>
      </c>
      <c r="AM22" s="14">
        <v>975</v>
      </c>
      <c r="AN22" s="14">
        <v>1238</v>
      </c>
      <c r="AO22" s="14">
        <v>1514</v>
      </c>
      <c r="AP22" s="14">
        <v>1470</v>
      </c>
      <c r="AQ22" s="14">
        <v>357</v>
      </c>
      <c r="AR22" s="14">
        <v>446</v>
      </c>
      <c r="AS22" s="14">
        <v>612</v>
      </c>
      <c r="AT22" s="14">
        <v>847</v>
      </c>
      <c r="AU22" s="14">
        <v>1190</v>
      </c>
      <c r="AV22" s="14">
        <v>1586</v>
      </c>
      <c r="AW22" s="119">
        <v>1959</v>
      </c>
    </row>
    <row r="23" spans="1:49">
      <c r="A23" s="1" t="s">
        <v>45</v>
      </c>
      <c r="B23" s="1" t="s">
        <v>46</v>
      </c>
      <c r="C23" s="1">
        <v>19869</v>
      </c>
      <c r="D23" s="1">
        <v>19897</v>
      </c>
      <c r="E23" s="1">
        <v>22221</v>
      </c>
      <c r="F23" s="1">
        <v>23834</v>
      </c>
      <c r="G23" s="3">
        <v>25360</v>
      </c>
      <c r="H23" s="3">
        <v>25576</v>
      </c>
      <c r="I23" s="3">
        <v>25101</v>
      </c>
      <c r="J23" s="3">
        <v>24956</v>
      </c>
      <c r="K23" s="3">
        <v>24318</v>
      </c>
      <c r="L23" s="3">
        <v>26023</v>
      </c>
      <c r="M23" s="3">
        <v>26772</v>
      </c>
      <c r="N23" s="3">
        <v>27655</v>
      </c>
      <c r="O23" s="3">
        <v>27596</v>
      </c>
      <c r="P23" s="3">
        <v>27136</v>
      </c>
      <c r="Q23" s="3">
        <v>29266</v>
      </c>
      <c r="R23" s="3">
        <v>31718</v>
      </c>
      <c r="S23" s="3">
        <v>33640</v>
      </c>
      <c r="T23" s="3">
        <v>35385</v>
      </c>
      <c r="U23" s="3">
        <v>35819</v>
      </c>
      <c r="V23" s="3">
        <v>34146</v>
      </c>
      <c r="W23" s="3">
        <v>26662</v>
      </c>
      <c r="X23" s="3">
        <v>27608</v>
      </c>
      <c r="Y23" s="3">
        <v>28036</v>
      </c>
      <c r="Z23" s="3">
        <v>28182</v>
      </c>
      <c r="AA23" s="3">
        <v>31019</v>
      </c>
      <c r="AB23" s="3">
        <v>39403</v>
      </c>
      <c r="AC23" s="3">
        <v>42550</v>
      </c>
      <c r="AD23" s="3">
        <v>45735</v>
      </c>
      <c r="AE23" s="3">
        <v>45737</v>
      </c>
      <c r="AF23" s="3">
        <v>49891</v>
      </c>
      <c r="AG23" s="3">
        <v>44606</v>
      </c>
      <c r="AH23" s="3">
        <v>25837</v>
      </c>
      <c r="AI23" s="3">
        <v>16260</v>
      </c>
      <c r="AJ23" s="3">
        <v>19965</v>
      </c>
      <c r="AK23" s="14">
        <v>22701</v>
      </c>
      <c r="AL23" s="14">
        <v>24690</v>
      </c>
      <c r="AM23" s="14">
        <v>26617</v>
      </c>
      <c r="AN23" s="14">
        <v>30553</v>
      </c>
      <c r="AO23" s="14">
        <v>30863</v>
      </c>
      <c r="AP23" s="14">
        <v>32419</v>
      </c>
      <c r="AQ23" s="14">
        <v>17693</v>
      </c>
      <c r="AR23" s="14">
        <v>20749</v>
      </c>
      <c r="AS23" s="14">
        <v>25723</v>
      </c>
      <c r="AT23" s="14">
        <v>31774</v>
      </c>
      <c r="AU23" s="14">
        <v>39407</v>
      </c>
      <c r="AV23" s="14">
        <v>46260</v>
      </c>
      <c r="AW23" s="119">
        <v>53591</v>
      </c>
    </row>
    <row r="24" spans="1:49">
      <c r="A24" s="1" t="s">
        <v>47</v>
      </c>
      <c r="B24" s="1" t="s">
        <v>57</v>
      </c>
      <c r="C24" s="1">
        <v>9950</v>
      </c>
      <c r="D24" s="1">
        <v>9899</v>
      </c>
      <c r="E24" s="1">
        <v>11356</v>
      </c>
      <c r="F24" s="1">
        <v>12301</v>
      </c>
      <c r="G24" s="3">
        <v>13361</v>
      </c>
      <c r="H24" s="3">
        <v>14679</v>
      </c>
      <c r="I24" s="3">
        <v>13800</v>
      </c>
      <c r="J24" s="3">
        <v>12892</v>
      </c>
      <c r="K24" s="3">
        <v>12601</v>
      </c>
      <c r="L24" s="3">
        <v>13808</v>
      </c>
      <c r="M24" s="3">
        <v>14049</v>
      </c>
      <c r="N24" s="3">
        <v>14777</v>
      </c>
      <c r="O24" s="3">
        <v>14572</v>
      </c>
      <c r="P24" s="3">
        <v>14446</v>
      </c>
      <c r="Q24" s="3">
        <v>14547</v>
      </c>
      <c r="R24" s="3">
        <v>14547</v>
      </c>
      <c r="S24" s="3">
        <v>15365</v>
      </c>
      <c r="T24" s="3">
        <v>15888</v>
      </c>
      <c r="U24" s="3">
        <v>15726</v>
      </c>
      <c r="V24" s="3">
        <v>14470</v>
      </c>
      <c r="W24" s="3">
        <v>11638</v>
      </c>
      <c r="X24" s="3">
        <v>13156</v>
      </c>
      <c r="Y24" s="3">
        <v>12472</v>
      </c>
      <c r="Z24" s="3">
        <v>11979</v>
      </c>
      <c r="AA24" s="3">
        <v>13058</v>
      </c>
      <c r="AB24" s="3">
        <v>16494</v>
      </c>
      <c r="AC24" s="3">
        <v>15713</v>
      </c>
      <c r="AD24" s="3">
        <v>13929</v>
      </c>
      <c r="AE24" s="3">
        <v>15150</v>
      </c>
      <c r="AF24" s="3">
        <v>16222</v>
      </c>
      <c r="AG24" s="3">
        <v>9629</v>
      </c>
      <c r="AH24" s="3">
        <v>3860</v>
      </c>
      <c r="AI24" s="3">
        <v>2138</v>
      </c>
      <c r="AJ24" s="3">
        <v>2397</v>
      </c>
      <c r="AK24" s="14">
        <v>2723</v>
      </c>
      <c r="AL24" s="14">
        <v>3081</v>
      </c>
      <c r="AM24" s="14">
        <v>3535</v>
      </c>
      <c r="AN24" s="14">
        <v>4418</v>
      </c>
      <c r="AO24" s="14">
        <v>5057</v>
      </c>
      <c r="AP24" s="14">
        <v>4947</v>
      </c>
      <c r="AQ24" s="14">
        <v>2259</v>
      </c>
      <c r="AR24" s="14">
        <v>2827</v>
      </c>
      <c r="AS24" s="14">
        <v>3733</v>
      </c>
      <c r="AT24" s="14">
        <v>4756</v>
      </c>
      <c r="AU24" s="14">
        <v>6413</v>
      </c>
      <c r="AV24" s="14">
        <v>7896</v>
      </c>
      <c r="AW24" s="119">
        <v>10005</v>
      </c>
    </row>
    <row r="25" spans="1:49">
      <c r="A25" s="1" t="s">
        <v>48</v>
      </c>
      <c r="B25" s="1" t="s">
        <v>58</v>
      </c>
      <c r="C25" s="1">
        <v>8282</v>
      </c>
      <c r="D25" s="1">
        <v>8517</v>
      </c>
      <c r="E25" s="1">
        <v>9779</v>
      </c>
      <c r="F25" s="1">
        <v>10582</v>
      </c>
      <c r="G25" s="3">
        <v>10896</v>
      </c>
      <c r="H25" s="3">
        <v>11826</v>
      </c>
      <c r="I25" s="3">
        <v>11831</v>
      </c>
      <c r="J25" s="3">
        <v>10728</v>
      </c>
      <c r="K25" s="3">
        <v>10952</v>
      </c>
      <c r="L25" s="3">
        <v>10885</v>
      </c>
      <c r="M25" s="3">
        <v>11065</v>
      </c>
      <c r="N25" s="3">
        <v>11387</v>
      </c>
      <c r="O25" s="3">
        <v>11685</v>
      </c>
      <c r="P25" s="3">
        <v>11670</v>
      </c>
      <c r="Q25" s="3">
        <v>13108</v>
      </c>
      <c r="R25" s="3">
        <v>13855</v>
      </c>
      <c r="S25" s="3">
        <v>14481</v>
      </c>
      <c r="T25" s="3">
        <v>15224</v>
      </c>
      <c r="U25" s="3">
        <v>15416</v>
      </c>
      <c r="V25" s="3">
        <v>14040</v>
      </c>
      <c r="W25" s="3">
        <v>13992</v>
      </c>
      <c r="X25" s="3">
        <v>16854</v>
      </c>
      <c r="Y25" s="3">
        <v>16750</v>
      </c>
      <c r="Z25" s="3">
        <v>14036</v>
      </c>
      <c r="AA25" s="3">
        <v>13217</v>
      </c>
      <c r="AB25" s="3">
        <v>20566</v>
      </c>
      <c r="AC25" s="3">
        <v>21107</v>
      </c>
      <c r="AD25" s="3">
        <v>21119</v>
      </c>
      <c r="AE25" s="3">
        <v>22777</v>
      </c>
      <c r="AF25" s="3">
        <v>25253</v>
      </c>
      <c r="AG25" s="3">
        <v>16091</v>
      </c>
      <c r="AH25" s="3">
        <v>9436</v>
      </c>
      <c r="AI25" s="3">
        <v>7817</v>
      </c>
      <c r="AJ25" s="3">
        <v>7521</v>
      </c>
      <c r="AK25" s="14">
        <v>7953</v>
      </c>
      <c r="AL25" s="14">
        <v>8162</v>
      </c>
      <c r="AM25" s="14">
        <v>8145</v>
      </c>
      <c r="AN25" s="14">
        <v>9430</v>
      </c>
      <c r="AO25" s="14">
        <v>9715</v>
      </c>
      <c r="AP25" s="14">
        <v>10875</v>
      </c>
      <c r="AQ25" s="14">
        <v>4994</v>
      </c>
      <c r="AR25" s="14">
        <v>5848</v>
      </c>
      <c r="AS25" s="14">
        <v>7160</v>
      </c>
      <c r="AT25" s="14">
        <v>8885</v>
      </c>
      <c r="AU25" s="14">
        <v>11473</v>
      </c>
      <c r="AV25" s="14">
        <v>13446</v>
      </c>
      <c r="AW25" s="119">
        <v>16264</v>
      </c>
    </row>
    <row r="26" spans="1:49">
      <c r="A26" s="1" t="s">
        <v>49</v>
      </c>
      <c r="B26" s="1" t="s">
        <v>155</v>
      </c>
      <c r="C26" s="1">
        <v>4025</v>
      </c>
      <c r="D26" s="1">
        <v>4493</v>
      </c>
      <c r="E26" s="1">
        <v>5273</v>
      </c>
      <c r="F26" s="1">
        <v>6263</v>
      </c>
      <c r="G26" s="3">
        <v>6610</v>
      </c>
      <c r="H26" s="3">
        <v>6949</v>
      </c>
      <c r="I26" s="3">
        <v>7625</v>
      </c>
      <c r="J26" s="3">
        <v>8147</v>
      </c>
      <c r="K26" s="3">
        <v>8715</v>
      </c>
      <c r="L26" s="3">
        <v>9215</v>
      </c>
      <c r="M26" s="3">
        <v>9417</v>
      </c>
      <c r="N26" s="3">
        <v>9096</v>
      </c>
      <c r="O26" s="3">
        <v>9323</v>
      </c>
      <c r="P26" s="3">
        <v>9575</v>
      </c>
      <c r="Q26" s="3">
        <v>9922</v>
      </c>
      <c r="R26" s="3">
        <v>10363</v>
      </c>
      <c r="S26" s="3">
        <v>10996</v>
      </c>
      <c r="T26" s="3">
        <v>11154</v>
      </c>
      <c r="U26" s="3">
        <v>11457</v>
      </c>
      <c r="V26" s="3">
        <v>11226</v>
      </c>
      <c r="W26" s="3">
        <v>13268</v>
      </c>
      <c r="X26" s="3">
        <v>18065</v>
      </c>
      <c r="Y26" s="3">
        <v>18460</v>
      </c>
      <c r="Z26" s="3">
        <v>3378</v>
      </c>
      <c r="AA26" s="3">
        <v>17797</v>
      </c>
      <c r="AB26" s="3">
        <v>23996</v>
      </c>
      <c r="AC26" s="3">
        <v>22471</v>
      </c>
      <c r="AD26" s="3">
        <v>19199</v>
      </c>
      <c r="AE26" s="3">
        <v>18371</v>
      </c>
      <c r="AF26" s="3">
        <v>21070</v>
      </c>
      <c r="AG26" s="3">
        <v>10647</v>
      </c>
      <c r="AH26" s="3">
        <v>6238</v>
      </c>
      <c r="AI26" s="3">
        <v>5312</v>
      </c>
      <c r="AJ26" s="3">
        <v>4457</v>
      </c>
      <c r="AK26" s="14">
        <v>4924</v>
      </c>
      <c r="AL26" s="14">
        <v>5751</v>
      </c>
      <c r="AM26" s="14">
        <v>6778</v>
      </c>
      <c r="AN26" s="14">
        <v>8430</v>
      </c>
      <c r="AO26" s="14">
        <v>8020</v>
      </c>
      <c r="AP26" s="14">
        <v>9347</v>
      </c>
      <c r="AQ26" s="14">
        <v>7305</v>
      </c>
      <c r="AR26" s="14">
        <v>7874</v>
      </c>
      <c r="AS26" s="14">
        <v>9528</v>
      </c>
      <c r="AT26" s="14">
        <v>12048</v>
      </c>
      <c r="AU26" s="14">
        <v>14882</v>
      </c>
      <c r="AV26" s="14">
        <v>17835</v>
      </c>
      <c r="AW26" s="119">
        <v>21088</v>
      </c>
    </row>
    <row r="27" spans="1:49" ht="13.5" thickBot="1">
      <c r="A27" s="21" t="s">
        <v>50</v>
      </c>
      <c r="B27" s="21" t="s">
        <v>51</v>
      </c>
      <c r="C27" s="21">
        <v>255</v>
      </c>
      <c r="D27" s="21">
        <v>446</v>
      </c>
      <c r="E27" s="21">
        <v>463</v>
      </c>
      <c r="F27" s="21">
        <v>222</v>
      </c>
      <c r="G27" s="24">
        <v>412</v>
      </c>
      <c r="H27" s="24">
        <v>630</v>
      </c>
      <c r="I27" s="24">
        <v>522</v>
      </c>
      <c r="J27" s="24">
        <v>954</v>
      </c>
      <c r="K27" s="24">
        <v>1035</v>
      </c>
      <c r="L27" s="24">
        <v>874</v>
      </c>
      <c r="M27" s="24">
        <v>999</v>
      </c>
      <c r="N27" s="24">
        <v>1129</v>
      </c>
      <c r="O27" s="24">
        <v>1152</v>
      </c>
      <c r="P27" s="24">
        <v>1068</v>
      </c>
      <c r="Q27" s="24">
        <v>1172</v>
      </c>
      <c r="R27" s="24">
        <v>1339</v>
      </c>
      <c r="S27" s="24">
        <v>1656</v>
      </c>
      <c r="T27" s="24">
        <v>773</v>
      </c>
      <c r="U27" s="24">
        <v>746</v>
      </c>
      <c r="V27" s="24">
        <v>511</v>
      </c>
      <c r="W27" s="24">
        <v>954</v>
      </c>
      <c r="X27" s="24">
        <v>4615</v>
      </c>
      <c r="Y27" s="24">
        <v>3201</v>
      </c>
      <c r="Z27" s="24"/>
      <c r="AA27" s="24">
        <v>5651</v>
      </c>
      <c r="AB27" s="24">
        <v>5665</v>
      </c>
      <c r="AC27" s="24">
        <v>3155</v>
      </c>
      <c r="AD27" s="24">
        <v>3977</v>
      </c>
      <c r="AE27" s="24">
        <v>3753</v>
      </c>
      <c r="AF27" s="24">
        <v>3248</v>
      </c>
      <c r="AG27" s="24">
        <v>2604</v>
      </c>
      <c r="AH27" s="24">
        <v>873</v>
      </c>
      <c r="AI27" s="24">
        <v>959</v>
      </c>
      <c r="AJ27" s="24">
        <v>1190</v>
      </c>
      <c r="AK27" s="25">
        <v>1302</v>
      </c>
      <c r="AL27" s="25">
        <v>1485</v>
      </c>
      <c r="AM27" s="25">
        <v>1613</v>
      </c>
      <c r="AN27" s="25">
        <v>2734</v>
      </c>
      <c r="AO27" s="25">
        <v>3340</v>
      </c>
      <c r="AP27" s="25">
        <v>2917</v>
      </c>
      <c r="AQ27" s="25">
        <v>1261</v>
      </c>
      <c r="AR27" s="25">
        <v>2098</v>
      </c>
      <c r="AS27" s="25">
        <v>3446</v>
      </c>
      <c r="AT27" s="25">
        <v>5041</v>
      </c>
      <c r="AU27" s="25">
        <v>6987</v>
      </c>
      <c r="AV27" s="25">
        <v>7518</v>
      </c>
      <c r="AW27" s="120">
        <v>10464</v>
      </c>
    </row>
    <row r="28" spans="1:49">
      <c r="M28" s="27"/>
      <c r="O28" s="27"/>
    </row>
  </sheetData>
  <mergeCells count="1">
    <mergeCell ref="A6:A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W27"/>
  <sheetViews>
    <sheetView topLeftCell="W1" workbookViewId="0">
      <selection activeCell="AW9" sqref="AW9:AW27"/>
    </sheetView>
  </sheetViews>
  <sheetFormatPr defaultRowHeight="12.75"/>
  <cols>
    <col min="1" max="1" width="6.28515625" style="14" customWidth="1"/>
    <col min="2" max="2" width="6" style="14" customWidth="1"/>
    <col min="3" max="3" width="7.42578125" style="14" customWidth="1"/>
    <col min="4" max="5" width="7.85546875" style="14" customWidth="1"/>
    <col min="6" max="6" width="7.7109375" style="14" customWidth="1"/>
    <col min="7" max="7" width="7.140625" style="14" customWidth="1"/>
    <col min="8" max="8" width="7.85546875" style="14" customWidth="1"/>
    <col min="9" max="9" width="7" style="14" customWidth="1"/>
    <col min="10" max="10" width="7.140625" style="14" customWidth="1"/>
    <col min="11" max="11" width="7.28515625" style="14" customWidth="1"/>
    <col min="12" max="12" width="7.42578125" style="14" customWidth="1"/>
    <col min="13" max="13" width="7.5703125" style="14" customWidth="1"/>
    <col min="14" max="14" width="8.140625" style="14" customWidth="1"/>
    <col min="15" max="15" width="8.42578125" style="14" customWidth="1"/>
    <col min="16" max="16" width="9.140625" style="14"/>
    <col min="17" max="19" width="8.5703125" style="14" customWidth="1"/>
    <col min="20" max="20" width="8.42578125" style="14" customWidth="1"/>
    <col min="21" max="22" width="8.140625" style="14" customWidth="1"/>
    <col min="23" max="23" width="7.7109375" style="14" customWidth="1"/>
    <col min="24" max="25" width="8.28515625" style="14" customWidth="1"/>
    <col min="26" max="26" width="8.140625" style="14" customWidth="1"/>
    <col min="27" max="27" width="8" style="14" customWidth="1"/>
    <col min="28" max="28" width="8.5703125" style="14" customWidth="1"/>
    <col min="29" max="29" width="8.28515625" style="14" customWidth="1"/>
    <col min="30" max="30" width="8" style="14" customWidth="1"/>
    <col min="31" max="31" width="8.140625" style="14" customWidth="1"/>
    <col min="32" max="32" width="8" style="14" customWidth="1"/>
    <col min="33" max="33" width="8.140625" style="14" customWidth="1"/>
    <col min="34" max="34" width="8.28515625" style="14" customWidth="1"/>
    <col min="35" max="35" width="8.140625" style="14" customWidth="1"/>
    <col min="36" max="36" width="8" style="14" customWidth="1"/>
    <col min="37" max="38" width="8.140625" style="14" customWidth="1"/>
    <col min="39" max="40" width="7.85546875" style="14" customWidth="1"/>
    <col min="41" max="41" width="8.28515625" style="14" customWidth="1"/>
    <col min="42" max="42" width="7.7109375" style="14" customWidth="1"/>
    <col min="43" max="43" width="9.140625" style="14" customWidth="1"/>
    <col min="44" max="16384" width="9.140625" style="14"/>
  </cols>
  <sheetData>
    <row r="1" spans="1:49">
      <c r="A1" s="85" t="s">
        <v>153</v>
      </c>
    </row>
    <row r="2" spans="1:49">
      <c r="A2" s="14" t="s">
        <v>152</v>
      </c>
    </row>
    <row r="3" spans="1:49">
      <c r="A3" s="83" t="s">
        <v>125</v>
      </c>
      <c r="B3" s="83"/>
      <c r="C3" s="83"/>
      <c r="D3" s="78"/>
    </row>
    <row r="4" spans="1:49" ht="13.5" thickBot="1">
      <c r="A4" s="84" t="s">
        <v>142</v>
      </c>
      <c r="B4" s="84"/>
      <c r="C4" s="84"/>
      <c r="D4" s="82"/>
    </row>
    <row r="5" spans="1:49" ht="13.5" thickBot="1">
      <c r="A5" s="30" t="s">
        <v>15</v>
      </c>
      <c r="B5" s="18" t="s">
        <v>16</v>
      </c>
      <c r="C5" s="18">
        <v>1961</v>
      </c>
      <c r="D5" s="18">
        <v>1962</v>
      </c>
      <c r="E5" s="18">
        <v>1963</v>
      </c>
      <c r="F5" s="18">
        <v>1964</v>
      </c>
      <c r="G5" s="18">
        <v>1965</v>
      </c>
      <c r="H5" s="18">
        <v>1966</v>
      </c>
      <c r="I5" s="18">
        <v>1967</v>
      </c>
      <c r="J5" s="18">
        <v>1968</v>
      </c>
      <c r="K5" s="18">
        <v>1969</v>
      </c>
      <c r="L5" s="18">
        <v>1970</v>
      </c>
      <c r="M5" s="18">
        <v>1971</v>
      </c>
      <c r="N5" s="18">
        <v>1972</v>
      </c>
      <c r="O5" s="18">
        <v>1973</v>
      </c>
      <c r="P5" s="18">
        <v>1974</v>
      </c>
      <c r="Q5" s="18">
        <v>1975</v>
      </c>
      <c r="R5" s="18">
        <v>1976</v>
      </c>
      <c r="S5" s="18">
        <v>1977</v>
      </c>
      <c r="T5" s="18">
        <v>1978</v>
      </c>
      <c r="U5" s="18">
        <v>1979</v>
      </c>
      <c r="V5" s="18">
        <v>1980</v>
      </c>
      <c r="W5" s="18">
        <v>1985</v>
      </c>
      <c r="X5" s="30">
        <v>1990</v>
      </c>
      <c r="Y5" s="29">
        <v>1991</v>
      </c>
      <c r="Z5" s="17">
        <v>1992</v>
      </c>
      <c r="AA5" s="18">
        <v>1993</v>
      </c>
      <c r="AB5" s="18">
        <v>1995</v>
      </c>
      <c r="AC5" s="18">
        <v>1996</v>
      </c>
      <c r="AD5" s="18">
        <v>1997</v>
      </c>
      <c r="AE5" s="18">
        <v>1998</v>
      </c>
      <c r="AF5" s="18">
        <v>1999</v>
      </c>
      <c r="AG5" s="18">
        <v>2000</v>
      </c>
      <c r="AH5" s="30">
        <v>2001</v>
      </c>
      <c r="AI5" s="29">
        <v>2002</v>
      </c>
      <c r="AJ5" s="17">
        <v>2003</v>
      </c>
      <c r="AK5" s="30">
        <v>2004</v>
      </c>
      <c r="AL5" s="17">
        <v>2005</v>
      </c>
      <c r="AM5" s="30">
        <v>2006</v>
      </c>
      <c r="AN5" s="17">
        <v>2007</v>
      </c>
      <c r="AO5" s="30">
        <v>2008</v>
      </c>
      <c r="AP5" s="17">
        <v>2009</v>
      </c>
      <c r="AQ5" s="17">
        <v>2010</v>
      </c>
      <c r="AR5" s="17">
        <v>2011</v>
      </c>
      <c r="AS5" s="17">
        <v>2012</v>
      </c>
      <c r="AT5" s="17">
        <v>2013</v>
      </c>
      <c r="AU5" s="17">
        <v>2014</v>
      </c>
      <c r="AV5" s="17">
        <v>2015</v>
      </c>
      <c r="AW5" s="17">
        <v>2016</v>
      </c>
    </row>
    <row r="6" spans="1:49">
      <c r="A6" s="103" t="s">
        <v>55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2"/>
      <c r="AJ6" s="102"/>
    </row>
    <row r="7" spans="1:49">
      <c r="A7" s="1" t="s">
        <v>18</v>
      </c>
      <c r="B7" s="1" t="s">
        <v>8</v>
      </c>
      <c r="C7" s="1">
        <f>+SUM(C9:C27)</f>
        <v>833831</v>
      </c>
      <c r="D7" s="1">
        <f t="shared" ref="D7:U7" si="0">+SUM(D9:D27)</f>
        <v>805001</v>
      </c>
      <c r="E7" s="1">
        <f t="shared" si="0"/>
        <v>895389</v>
      </c>
      <c r="F7" s="1">
        <f t="shared" si="0"/>
        <v>889932</v>
      </c>
      <c r="G7" s="1">
        <f t="shared" si="0"/>
        <v>954113</v>
      </c>
      <c r="H7" s="1">
        <f t="shared" si="0"/>
        <v>957694</v>
      </c>
      <c r="I7" s="1">
        <f t="shared" si="0"/>
        <v>978113</v>
      </c>
      <c r="J7" s="1">
        <f t="shared" si="0"/>
        <v>935213</v>
      </c>
      <c r="K7" s="1">
        <f t="shared" si="0"/>
        <v>988539</v>
      </c>
      <c r="L7" s="1">
        <f t="shared" si="0"/>
        <v>992804</v>
      </c>
      <c r="M7" s="1">
        <f t="shared" si="0"/>
        <v>971269</v>
      </c>
      <c r="N7" s="1">
        <f t="shared" si="0"/>
        <v>1012245</v>
      </c>
      <c r="O7" s="1">
        <f t="shared" si="0"/>
        <v>1035049</v>
      </c>
      <c r="P7" s="1">
        <f t="shared" si="0"/>
        <v>1098175</v>
      </c>
      <c r="Q7" s="1">
        <f t="shared" si="0"/>
        <v>1133268</v>
      </c>
      <c r="R7" s="1">
        <f t="shared" si="0"/>
        <v>1147338</v>
      </c>
      <c r="S7" s="1">
        <f t="shared" si="0"/>
        <v>1171685</v>
      </c>
      <c r="T7" s="1">
        <f t="shared" si="0"/>
        <v>1199485</v>
      </c>
      <c r="U7" s="1">
        <f t="shared" si="0"/>
        <v>1208385</v>
      </c>
      <c r="V7" s="3">
        <v>1176578</v>
      </c>
      <c r="W7" s="3">
        <v>1018320</v>
      </c>
      <c r="X7" s="3">
        <v>1218017</v>
      </c>
      <c r="Y7" s="3">
        <v>1171737</v>
      </c>
      <c r="Z7" s="3">
        <v>1190620</v>
      </c>
      <c r="AA7" s="3">
        <v>1170800</v>
      </c>
      <c r="AB7" s="3">
        <v>1312552</v>
      </c>
      <c r="AC7" s="3">
        <v>1260123</v>
      </c>
      <c r="AD7" s="3">
        <v>1306819</v>
      </c>
      <c r="AE7" s="3">
        <v>1387934</v>
      </c>
      <c r="AF7" s="3">
        <v>1423056</v>
      </c>
      <c r="AG7" s="3">
        <v>1059025</v>
      </c>
      <c r="AH7" s="3">
        <v>911076</v>
      </c>
      <c r="AI7" s="3">
        <v>805935</v>
      </c>
      <c r="AJ7" s="3">
        <v>881664</v>
      </c>
      <c r="AK7" s="14">
        <f t="shared" ref="AK7:AP7" si="1">+SUM(AK9:AK27)</f>
        <v>971500</v>
      </c>
      <c r="AL7" s="14">
        <f t="shared" si="1"/>
        <v>1059446</v>
      </c>
      <c r="AM7" s="14">
        <f t="shared" si="1"/>
        <v>1213396</v>
      </c>
      <c r="AN7" s="14">
        <f t="shared" si="1"/>
        <v>1462105</v>
      </c>
      <c r="AO7" s="14">
        <f t="shared" si="1"/>
        <v>1569200</v>
      </c>
      <c r="AP7" s="14">
        <f t="shared" si="1"/>
        <v>1691440</v>
      </c>
      <c r="AQ7" s="14">
        <f t="shared" ref="AQ7" si="2">+SUM(AQ9:AQ27)</f>
        <v>896623</v>
      </c>
      <c r="AR7" s="14">
        <v>1051754</v>
      </c>
      <c r="AS7" s="14">
        <v>1310889</v>
      </c>
      <c r="AT7" s="14">
        <v>1541304</v>
      </c>
      <c r="AU7" s="14">
        <v>1821050</v>
      </c>
      <c r="AV7" s="14">
        <f>+SUM(AV9:AV27)</f>
        <v>2021762</v>
      </c>
      <c r="AW7" s="119">
        <v>2378488</v>
      </c>
    </row>
    <row r="8" spans="1:49">
      <c r="A8" s="1"/>
      <c r="B8" s="1"/>
      <c r="C8" s="1"/>
      <c r="D8" s="1"/>
      <c r="E8" s="1"/>
      <c r="F8" s="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7"/>
      <c r="AC8" s="37"/>
      <c r="AD8" s="37"/>
      <c r="AE8" s="37"/>
      <c r="AF8" s="37"/>
      <c r="AG8" s="37"/>
      <c r="AH8" s="37"/>
      <c r="AI8" s="37"/>
      <c r="AJ8" s="1"/>
      <c r="AW8" s="119"/>
    </row>
    <row r="9" spans="1:49">
      <c r="A9" s="1" t="s">
        <v>19</v>
      </c>
      <c r="B9" s="1" t="s">
        <v>23</v>
      </c>
      <c r="C9" s="1">
        <v>63626</v>
      </c>
      <c r="D9" s="1">
        <v>57662</v>
      </c>
      <c r="E9" s="1">
        <v>64017</v>
      </c>
      <c r="F9" s="1">
        <v>66802</v>
      </c>
      <c r="G9" s="3">
        <v>73462</v>
      </c>
      <c r="H9" s="3">
        <v>69717</v>
      </c>
      <c r="I9" s="3">
        <v>74141</v>
      </c>
      <c r="J9" s="3">
        <v>76926</v>
      </c>
      <c r="K9" s="3">
        <v>80525</v>
      </c>
      <c r="L9" s="3">
        <v>80461</v>
      </c>
      <c r="M9" s="3">
        <v>77019</v>
      </c>
      <c r="N9" s="3">
        <v>76454</v>
      </c>
      <c r="O9" s="3">
        <v>79025</v>
      </c>
      <c r="P9" s="3">
        <v>86758</v>
      </c>
      <c r="Q9" s="3">
        <v>88531</v>
      </c>
      <c r="R9" s="3">
        <v>80504</v>
      </c>
      <c r="S9" s="3">
        <v>75949</v>
      </c>
      <c r="T9" s="3">
        <v>83960</v>
      </c>
      <c r="U9" s="3">
        <v>86552</v>
      </c>
      <c r="V9" s="3">
        <v>89813</v>
      </c>
      <c r="W9" s="3">
        <v>68840</v>
      </c>
      <c r="X9" s="3">
        <v>88299</v>
      </c>
      <c r="Y9" s="3">
        <v>71656</v>
      </c>
      <c r="Z9" s="3">
        <v>76637</v>
      </c>
      <c r="AA9" s="3">
        <v>72590</v>
      </c>
      <c r="AB9" s="3">
        <v>83401</v>
      </c>
      <c r="AC9" s="3">
        <v>86873</v>
      </c>
      <c r="AD9" s="3">
        <v>93820</v>
      </c>
      <c r="AE9" s="3">
        <v>102694</v>
      </c>
      <c r="AF9" s="3">
        <v>105150</v>
      </c>
      <c r="AG9" s="3">
        <v>69112</v>
      </c>
      <c r="AH9" s="3">
        <v>70758</v>
      </c>
      <c r="AI9" s="3">
        <v>58256</v>
      </c>
      <c r="AJ9" s="3">
        <v>63544</v>
      </c>
      <c r="AK9" s="14">
        <v>70371</v>
      </c>
      <c r="AL9" s="14">
        <v>82580</v>
      </c>
      <c r="AM9" s="14">
        <v>97810</v>
      </c>
      <c r="AN9" s="14">
        <v>118685</v>
      </c>
      <c r="AO9" s="14">
        <v>114670</v>
      </c>
      <c r="AP9" s="14">
        <v>125591</v>
      </c>
      <c r="AQ9" s="14">
        <v>88891</v>
      </c>
      <c r="AR9" s="14">
        <v>107444</v>
      </c>
      <c r="AS9" s="14">
        <v>142327</v>
      </c>
      <c r="AT9" s="14">
        <v>160342</v>
      </c>
      <c r="AU9" s="14">
        <v>180223</v>
      </c>
      <c r="AV9" s="14">
        <v>186089</v>
      </c>
      <c r="AW9" s="119">
        <v>206299</v>
      </c>
    </row>
    <row r="10" spans="1:49">
      <c r="A10" s="1" t="s">
        <v>20</v>
      </c>
      <c r="B10" s="1" t="s">
        <v>21</v>
      </c>
      <c r="C10" s="1">
        <v>39163</v>
      </c>
      <c r="D10" s="1">
        <v>42266</v>
      </c>
      <c r="E10" s="1">
        <v>46802</v>
      </c>
      <c r="F10" s="1">
        <v>44194</v>
      </c>
      <c r="G10" s="3">
        <v>45627</v>
      </c>
      <c r="H10" s="3">
        <v>44237</v>
      </c>
      <c r="I10" s="3">
        <v>46596</v>
      </c>
      <c r="J10" s="3">
        <v>47754</v>
      </c>
      <c r="K10" s="3">
        <v>46865</v>
      </c>
      <c r="L10" s="3">
        <v>46440</v>
      </c>
      <c r="M10" s="3">
        <v>47502</v>
      </c>
      <c r="N10" s="3">
        <v>50655</v>
      </c>
      <c r="O10" s="3">
        <v>52809</v>
      </c>
      <c r="P10" s="3">
        <v>58016</v>
      </c>
      <c r="Q10" s="3">
        <v>60253</v>
      </c>
      <c r="R10" s="3">
        <v>62737</v>
      </c>
      <c r="S10" s="3">
        <v>53514</v>
      </c>
      <c r="T10" s="3">
        <v>58820</v>
      </c>
      <c r="U10" s="3">
        <v>60381</v>
      </c>
      <c r="V10" s="3">
        <v>62626</v>
      </c>
      <c r="W10" s="3">
        <v>64487</v>
      </c>
      <c r="X10" s="3">
        <v>66625</v>
      </c>
      <c r="Y10" s="3">
        <v>61920</v>
      </c>
      <c r="Z10" s="3">
        <v>64061</v>
      </c>
      <c r="AA10" s="3">
        <v>71350</v>
      </c>
      <c r="AB10" s="3">
        <v>72030</v>
      </c>
      <c r="AC10" s="3">
        <v>68994</v>
      </c>
      <c r="AD10" s="3">
        <v>70477</v>
      </c>
      <c r="AE10" s="3">
        <v>74695</v>
      </c>
      <c r="AF10" s="3">
        <v>75800</v>
      </c>
      <c r="AG10" s="3">
        <v>58863</v>
      </c>
      <c r="AH10" s="3">
        <v>51954</v>
      </c>
      <c r="AI10" s="3">
        <v>43706</v>
      </c>
      <c r="AJ10" s="3">
        <v>48263</v>
      </c>
      <c r="AK10" s="14">
        <v>56004</v>
      </c>
      <c r="AL10" s="14">
        <v>65646</v>
      </c>
      <c r="AM10" s="14">
        <v>80075</v>
      </c>
      <c r="AN10" s="14">
        <v>98951</v>
      </c>
      <c r="AO10" s="14">
        <v>107048</v>
      </c>
      <c r="AP10" s="14">
        <v>122349</v>
      </c>
      <c r="AQ10" s="14">
        <v>105978</v>
      </c>
      <c r="AR10" s="14">
        <v>118106</v>
      </c>
      <c r="AS10" s="14">
        <v>141313</v>
      </c>
      <c r="AT10" s="14">
        <v>158431</v>
      </c>
      <c r="AU10" s="14">
        <v>175734</v>
      </c>
      <c r="AV10" s="14">
        <v>188000</v>
      </c>
      <c r="AW10" s="119">
        <v>206693</v>
      </c>
    </row>
    <row r="11" spans="1:49">
      <c r="A11" s="1" t="s">
        <v>22</v>
      </c>
      <c r="B11" s="1" t="s">
        <v>23</v>
      </c>
      <c r="C11" s="1">
        <v>23843</v>
      </c>
      <c r="D11" s="1">
        <v>25138</v>
      </c>
      <c r="E11" s="1">
        <v>29804</v>
      </c>
      <c r="F11" s="1">
        <v>34176</v>
      </c>
      <c r="G11" s="3">
        <v>35536</v>
      </c>
      <c r="H11" s="3">
        <v>37945</v>
      </c>
      <c r="I11" s="3">
        <v>38258</v>
      </c>
      <c r="J11" s="3">
        <v>36758</v>
      </c>
      <c r="K11" s="3">
        <v>40040</v>
      </c>
      <c r="L11" s="3">
        <v>39385</v>
      </c>
      <c r="M11" s="3">
        <v>38759</v>
      </c>
      <c r="N11" s="3">
        <v>40114</v>
      </c>
      <c r="O11" s="3">
        <v>40881</v>
      </c>
      <c r="P11" s="3">
        <v>41506</v>
      </c>
      <c r="Q11" s="3">
        <v>43075</v>
      </c>
      <c r="R11" s="3">
        <v>43005</v>
      </c>
      <c r="S11" s="3">
        <v>43790</v>
      </c>
      <c r="T11" s="3">
        <v>45360</v>
      </c>
      <c r="U11" s="3">
        <v>45159</v>
      </c>
      <c r="V11" s="3">
        <v>45938</v>
      </c>
      <c r="W11" s="3">
        <v>41633</v>
      </c>
      <c r="X11" s="3">
        <v>44458</v>
      </c>
      <c r="Y11" s="3">
        <v>40426</v>
      </c>
      <c r="Z11" s="3">
        <v>38758</v>
      </c>
      <c r="AA11" s="3">
        <v>30191</v>
      </c>
      <c r="AB11" s="3">
        <v>33018</v>
      </c>
      <c r="AC11" s="3">
        <v>31807</v>
      </c>
      <c r="AD11" s="3">
        <v>32992</v>
      </c>
      <c r="AE11" s="3">
        <v>35987</v>
      </c>
      <c r="AF11" s="3">
        <v>40896</v>
      </c>
      <c r="AG11" s="3">
        <v>34231</v>
      </c>
      <c r="AH11" s="3">
        <v>28109</v>
      </c>
      <c r="AI11" s="3">
        <v>27264</v>
      </c>
      <c r="AJ11" s="3">
        <v>28621</v>
      </c>
      <c r="AK11" s="14">
        <v>29601</v>
      </c>
      <c r="AL11" s="14">
        <v>32601</v>
      </c>
      <c r="AM11" s="14">
        <v>39836</v>
      </c>
      <c r="AN11" s="14">
        <v>44273</v>
      </c>
      <c r="AO11" s="14">
        <v>52473</v>
      </c>
      <c r="AP11" s="14">
        <v>60010</v>
      </c>
      <c r="AQ11" s="14">
        <v>33033</v>
      </c>
      <c r="AR11" s="14">
        <v>41352</v>
      </c>
      <c r="AS11" s="14">
        <v>52357</v>
      </c>
      <c r="AT11" s="14">
        <v>65517</v>
      </c>
      <c r="AU11" s="14">
        <v>74713</v>
      </c>
      <c r="AV11" s="14">
        <v>85591</v>
      </c>
      <c r="AW11" s="119">
        <v>103864</v>
      </c>
    </row>
    <row r="12" spans="1:49">
      <c r="A12" s="1" t="s">
        <v>24</v>
      </c>
      <c r="B12" s="1" t="s">
        <v>25</v>
      </c>
      <c r="C12" s="1">
        <v>29945</v>
      </c>
      <c r="D12" s="1">
        <v>33342</v>
      </c>
      <c r="E12" s="1">
        <v>36906</v>
      </c>
      <c r="F12" s="1">
        <v>39749</v>
      </c>
      <c r="G12" s="3">
        <v>38655</v>
      </c>
      <c r="H12" s="3">
        <v>34848</v>
      </c>
      <c r="I12" s="3">
        <v>36681</v>
      </c>
      <c r="J12" s="3">
        <v>31913</v>
      </c>
      <c r="K12" s="3">
        <v>33031</v>
      </c>
      <c r="L12" s="3">
        <v>34203</v>
      </c>
      <c r="M12" s="3">
        <v>31992</v>
      </c>
      <c r="N12" s="3">
        <v>34786</v>
      </c>
      <c r="O12" s="3">
        <v>34396</v>
      </c>
      <c r="P12" s="3">
        <v>36154</v>
      </c>
      <c r="Q12" s="3">
        <v>35947</v>
      </c>
      <c r="R12" s="3">
        <v>36599</v>
      </c>
      <c r="S12" s="3">
        <v>38633</v>
      </c>
      <c r="T12" s="3">
        <v>38794</v>
      </c>
      <c r="U12" s="3">
        <v>38516</v>
      </c>
      <c r="V12" s="3">
        <v>40012</v>
      </c>
      <c r="W12" s="3">
        <v>41794</v>
      </c>
      <c r="X12" s="3">
        <v>42170</v>
      </c>
      <c r="Y12" s="3">
        <v>41360</v>
      </c>
      <c r="Z12" s="3">
        <v>38613</v>
      </c>
      <c r="AA12" s="3">
        <v>40541</v>
      </c>
      <c r="AB12" s="3">
        <v>45188</v>
      </c>
      <c r="AC12" s="3">
        <v>41855</v>
      </c>
      <c r="AD12" s="3">
        <v>42131</v>
      </c>
      <c r="AE12" s="3">
        <v>44799</v>
      </c>
      <c r="AF12" s="3">
        <v>47692</v>
      </c>
      <c r="AG12" s="3">
        <v>46079</v>
      </c>
      <c r="AH12" s="3">
        <v>26903</v>
      </c>
      <c r="AI12" s="3">
        <v>14848</v>
      </c>
      <c r="AJ12" s="3">
        <v>16939</v>
      </c>
      <c r="AK12" s="14">
        <v>19955</v>
      </c>
      <c r="AL12" s="14">
        <v>23166</v>
      </c>
      <c r="AM12" s="14">
        <v>26967</v>
      </c>
      <c r="AN12" s="14">
        <v>32980</v>
      </c>
      <c r="AO12" s="14">
        <v>38459</v>
      </c>
      <c r="AP12" s="14">
        <v>44223</v>
      </c>
      <c r="AQ12" s="14">
        <v>33542</v>
      </c>
      <c r="AR12" s="14">
        <v>37121</v>
      </c>
      <c r="AS12" s="14">
        <v>44355</v>
      </c>
      <c r="AT12" s="14">
        <v>52270</v>
      </c>
      <c r="AU12" s="14">
        <v>58870</v>
      </c>
      <c r="AV12" s="14">
        <v>63864</v>
      </c>
      <c r="AW12" s="119">
        <v>75623</v>
      </c>
    </row>
    <row r="13" spans="1:49">
      <c r="A13" s="1" t="s">
        <v>26</v>
      </c>
      <c r="B13" s="1" t="s">
        <v>27</v>
      </c>
      <c r="C13" s="1">
        <v>79992</v>
      </c>
      <c r="D13" s="1">
        <v>77327</v>
      </c>
      <c r="E13" s="1">
        <v>82246</v>
      </c>
      <c r="F13" s="1">
        <v>87006</v>
      </c>
      <c r="G13" s="3">
        <v>91552</v>
      </c>
      <c r="H13" s="3">
        <v>91410</v>
      </c>
      <c r="I13" s="3">
        <v>87777</v>
      </c>
      <c r="J13" s="3">
        <v>78789</v>
      </c>
      <c r="K13" s="3">
        <v>88547</v>
      </c>
      <c r="L13" s="3">
        <v>92851</v>
      </c>
      <c r="M13" s="3">
        <v>94771</v>
      </c>
      <c r="N13" s="3">
        <v>100675</v>
      </c>
      <c r="O13" s="3">
        <v>103962</v>
      </c>
      <c r="P13" s="3">
        <v>105948</v>
      </c>
      <c r="Q13" s="3">
        <v>107866</v>
      </c>
      <c r="R13" s="3">
        <v>110191</v>
      </c>
      <c r="S13" s="3">
        <v>111002</v>
      </c>
      <c r="T13" s="3">
        <v>101547</v>
      </c>
      <c r="U13" s="3">
        <v>104600</v>
      </c>
      <c r="V13" s="3">
        <v>109078</v>
      </c>
      <c r="W13" s="3">
        <v>94659</v>
      </c>
      <c r="X13" s="3">
        <v>121929</v>
      </c>
      <c r="Y13" s="3">
        <v>125664</v>
      </c>
      <c r="Z13" s="3">
        <v>134161</v>
      </c>
      <c r="AA13" s="3">
        <v>128283</v>
      </c>
      <c r="AB13" s="3">
        <v>126743</v>
      </c>
      <c r="AC13" s="3">
        <v>125221</v>
      </c>
      <c r="AD13" s="3">
        <v>138224</v>
      </c>
      <c r="AE13" s="3">
        <v>150573</v>
      </c>
      <c r="AF13" s="3">
        <v>142262</v>
      </c>
      <c r="AG13" s="3">
        <v>90048</v>
      </c>
      <c r="AH13" s="3">
        <v>93209</v>
      </c>
      <c r="AI13" s="3">
        <v>98878</v>
      </c>
      <c r="AJ13" s="3">
        <v>110392</v>
      </c>
      <c r="AK13" s="14">
        <v>121473</v>
      </c>
      <c r="AL13" s="14">
        <v>121371</v>
      </c>
      <c r="AM13" s="14">
        <v>135314</v>
      </c>
      <c r="AN13" s="14">
        <v>153104</v>
      </c>
      <c r="AO13" s="14">
        <v>166657</v>
      </c>
      <c r="AP13" s="14">
        <v>164388</v>
      </c>
      <c r="AQ13" s="14">
        <v>56210</v>
      </c>
      <c r="AR13" s="14">
        <v>71495</v>
      </c>
      <c r="AS13" s="14">
        <v>92802</v>
      </c>
      <c r="AT13" s="14">
        <v>114419</v>
      </c>
      <c r="AU13" s="14">
        <v>138528</v>
      </c>
      <c r="AV13" s="14">
        <v>164314</v>
      </c>
      <c r="AW13" s="119">
        <v>195126</v>
      </c>
    </row>
    <row r="14" spans="1:49">
      <c r="A14" s="1" t="s">
        <v>28</v>
      </c>
      <c r="B14" s="1" t="s">
        <v>29</v>
      </c>
      <c r="C14" s="1">
        <v>23013</v>
      </c>
      <c r="D14" s="1">
        <v>24193</v>
      </c>
      <c r="E14" s="1">
        <v>25924</v>
      </c>
      <c r="F14" s="1">
        <v>27772</v>
      </c>
      <c r="G14" s="3">
        <v>29751</v>
      </c>
      <c r="H14" s="3">
        <v>28212</v>
      </c>
      <c r="I14" s="3">
        <v>30008</v>
      </c>
      <c r="J14" s="3">
        <v>23812</v>
      </c>
      <c r="K14" s="3">
        <v>26841</v>
      </c>
      <c r="L14" s="3">
        <v>29333</v>
      </c>
      <c r="M14" s="3">
        <v>29412</v>
      </c>
      <c r="N14" s="3">
        <v>31827</v>
      </c>
      <c r="O14" s="3">
        <v>33105</v>
      </c>
      <c r="P14" s="3">
        <v>35229</v>
      </c>
      <c r="Q14" s="3">
        <v>36401</v>
      </c>
      <c r="R14" s="3">
        <v>37127</v>
      </c>
      <c r="S14" s="3">
        <v>39430</v>
      </c>
      <c r="T14" s="3">
        <v>39263</v>
      </c>
      <c r="U14" s="3">
        <v>38569</v>
      </c>
      <c r="V14" s="3">
        <v>40939</v>
      </c>
      <c r="W14" s="3">
        <v>35925</v>
      </c>
      <c r="X14" s="3">
        <v>47791</v>
      </c>
      <c r="Y14" s="3">
        <v>47057</v>
      </c>
      <c r="Z14" s="3">
        <v>44244</v>
      </c>
      <c r="AA14" s="3">
        <v>48280</v>
      </c>
      <c r="AB14" s="3">
        <v>51037</v>
      </c>
      <c r="AC14" s="3">
        <v>48342</v>
      </c>
      <c r="AD14" s="3">
        <v>51112</v>
      </c>
      <c r="AE14" s="3">
        <v>57117</v>
      </c>
      <c r="AF14" s="3">
        <v>62020</v>
      </c>
      <c r="AG14" s="3">
        <v>53698</v>
      </c>
      <c r="AH14" s="3">
        <v>47803</v>
      </c>
      <c r="AI14" s="3">
        <v>38041</v>
      </c>
      <c r="AJ14" s="3">
        <v>40374</v>
      </c>
      <c r="AK14" s="14">
        <v>45809</v>
      </c>
      <c r="AL14" s="14">
        <v>48741</v>
      </c>
      <c r="AM14" s="14">
        <v>52167</v>
      </c>
      <c r="AN14" s="14">
        <v>63309</v>
      </c>
      <c r="AO14" s="14">
        <v>68785</v>
      </c>
      <c r="AP14" s="14">
        <v>68874</v>
      </c>
      <c r="AQ14" s="14">
        <v>38710</v>
      </c>
      <c r="AR14" s="14">
        <v>41748</v>
      </c>
      <c r="AS14" s="14">
        <v>50019</v>
      </c>
      <c r="AT14" s="14">
        <v>59756</v>
      </c>
      <c r="AU14" s="14">
        <v>67002</v>
      </c>
      <c r="AV14" s="14">
        <v>79084</v>
      </c>
      <c r="AW14" s="119">
        <v>92463</v>
      </c>
    </row>
    <row r="15" spans="1:49">
      <c r="A15" s="1" t="s">
        <v>30</v>
      </c>
      <c r="B15" s="1" t="s">
        <v>31</v>
      </c>
      <c r="C15" s="1">
        <v>45380</v>
      </c>
      <c r="D15" s="1">
        <v>40995</v>
      </c>
      <c r="E15" s="1">
        <v>47229</v>
      </c>
      <c r="F15" s="1">
        <v>47277</v>
      </c>
      <c r="G15" s="3">
        <v>50505</v>
      </c>
      <c r="H15" s="3">
        <v>50490</v>
      </c>
      <c r="I15" s="3">
        <v>51471</v>
      </c>
      <c r="J15" s="3">
        <v>51112</v>
      </c>
      <c r="K15" s="3">
        <v>54628</v>
      </c>
      <c r="L15" s="3">
        <v>56038</v>
      </c>
      <c r="M15" s="3">
        <v>51675</v>
      </c>
      <c r="N15" s="3">
        <v>48750</v>
      </c>
      <c r="O15" s="3">
        <v>43839</v>
      </c>
      <c r="P15" s="3">
        <v>52820</v>
      </c>
      <c r="Q15" s="3">
        <v>53080</v>
      </c>
      <c r="R15" s="3">
        <v>53667</v>
      </c>
      <c r="S15" s="3">
        <v>54436</v>
      </c>
      <c r="T15" s="3">
        <v>55866</v>
      </c>
      <c r="U15" s="3">
        <v>58998</v>
      </c>
      <c r="V15" s="3">
        <v>57703</v>
      </c>
      <c r="W15" s="3">
        <v>56129</v>
      </c>
      <c r="X15" s="3">
        <v>67401</v>
      </c>
      <c r="Y15" s="3">
        <v>54788</v>
      </c>
      <c r="Z15" s="3">
        <v>51607</v>
      </c>
      <c r="AA15" s="3">
        <v>52148</v>
      </c>
      <c r="AB15" s="3">
        <v>63416</v>
      </c>
      <c r="AC15" s="3">
        <v>61215</v>
      </c>
      <c r="AD15" s="3">
        <v>64270</v>
      </c>
      <c r="AE15" s="3">
        <v>70067</v>
      </c>
      <c r="AF15" s="3">
        <v>72432</v>
      </c>
      <c r="AG15" s="3">
        <v>51906</v>
      </c>
      <c r="AH15" s="3">
        <v>52655</v>
      </c>
      <c r="AI15" s="3">
        <v>48536</v>
      </c>
      <c r="AJ15" s="3">
        <v>47983</v>
      </c>
      <c r="AK15" s="14">
        <v>52879</v>
      </c>
      <c r="AL15" s="14">
        <v>60604</v>
      </c>
      <c r="AM15" s="14">
        <v>72846</v>
      </c>
      <c r="AN15" s="14">
        <v>83020</v>
      </c>
      <c r="AO15" s="14">
        <v>69063</v>
      </c>
      <c r="AP15" s="14">
        <v>76362</v>
      </c>
      <c r="AQ15" s="14">
        <v>49264</v>
      </c>
      <c r="AR15" s="14">
        <v>59577</v>
      </c>
      <c r="AS15" s="14">
        <v>65721</v>
      </c>
      <c r="AT15" s="14">
        <v>74311</v>
      </c>
      <c r="AU15" s="14">
        <v>86803</v>
      </c>
      <c r="AV15" s="14">
        <v>97152</v>
      </c>
      <c r="AW15" s="119">
        <v>115849</v>
      </c>
    </row>
    <row r="16" spans="1:49">
      <c r="A16" s="1" t="s">
        <v>32</v>
      </c>
      <c r="B16" s="1" t="s">
        <v>154</v>
      </c>
      <c r="C16" s="1">
        <v>49608</v>
      </c>
      <c r="D16" s="1">
        <v>40073</v>
      </c>
      <c r="E16" s="1">
        <v>42590</v>
      </c>
      <c r="F16" s="1">
        <v>45471</v>
      </c>
      <c r="G16" s="3">
        <v>50836</v>
      </c>
      <c r="H16" s="3">
        <v>49037</v>
      </c>
      <c r="I16" s="3">
        <v>49082</v>
      </c>
      <c r="J16" s="3">
        <v>52515</v>
      </c>
      <c r="K16" s="3">
        <v>55671</v>
      </c>
      <c r="L16" s="3">
        <v>53945</v>
      </c>
      <c r="M16" s="3">
        <v>48359</v>
      </c>
      <c r="N16" s="3">
        <v>47951</v>
      </c>
      <c r="O16" s="3">
        <v>47963</v>
      </c>
      <c r="P16" s="3">
        <v>53670</v>
      </c>
      <c r="Q16" s="3">
        <v>53706</v>
      </c>
      <c r="R16" s="3">
        <v>56075</v>
      </c>
      <c r="S16" s="3">
        <v>59669</v>
      </c>
      <c r="T16" s="3">
        <v>61356</v>
      </c>
      <c r="U16" s="3">
        <v>62007</v>
      </c>
      <c r="V16" s="3">
        <v>53059</v>
      </c>
      <c r="W16" s="3">
        <v>51275</v>
      </c>
      <c r="X16" s="3">
        <v>62238</v>
      </c>
      <c r="Y16" s="3">
        <v>62852</v>
      </c>
      <c r="Z16" s="3">
        <v>62877</v>
      </c>
      <c r="AA16" s="3">
        <v>58983</v>
      </c>
      <c r="AB16" s="3">
        <v>67588</v>
      </c>
      <c r="AC16" s="3">
        <v>70605</v>
      </c>
      <c r="AD16" s="3">
        <v>72983</v>
      </c>
      <c r="AE16" s="3">
        <v>78960</v>
      </c>
      <c r="AF16" s="3">
        <v>79313</v>
      </c>
      <c r="AG16" s="3">
        <v>57307</v>
      </c>
      <c r="AH16" s="3">
        <v>51104</v>
      </c>
      <c r="AI16" s="3">
        <v>50102</v>
      </c>
      <c r="AJ16" s="3">
        <v>54681</v>
      </c>
      <c r="AK16" s="14">
        <v>61062</v>
      </c>
      <c r="AL16" s="14">
        <v>70663</v>
      </c>
      <c r="AM16" s="14">
        <v>79222</v>
      </c>
      <c r="AN16" s="14">
        <v>93599</v>
      </c>
      <c r="AO16" s="14">
        <v>91636</v>
      </c>
      <c r="AP16" s="14">
        <v>97530</v>
      </c>
      <c r="AQ16" s="14">
        <v>49888</v>
      </c>
      <c r="AR16" s="14">
        <v>57586</v>
      </c>
      <c r="AS16" s="14">
        <v>73206</v>
      </c>
      <c r="AT16" s="14">
        <v>83006</v>
      </c>
      <c r="AU16" s="14">
        <v>99209</v>
      </c>
      <c r="AV16" s="14">
        <v>109404</v>
      </c>
      <c r="AW16" s="119">
        <v>125143</v>
      </c>
    </row>
    <row r="17" spans="1:49">
      <c r="A17" s="1" t="s">
        <v>33</v>
      </c>
      <c r="B17" s="1" t="s">
        <v>34</v>
      </c>
      <c r="C17" s="1">
        <v>54688</v>
      </c>
      <c r="D17" s="1">
        <v>40738</v>
      </c>
      <c r="E17" s="1">
        <v>47913</v>
      </c>
      <c r="F17" s="1">
        <v>48349</v>
      </c>
      <c r="G17" s="3">
        <v>53465</v>
      </c>
      <c r="H17" s="3">
        <v>57680</v>
      </c>
      <c r="I17" s="3">
        <v>59577</v>
      </c>
      <c r="J17" s="3">
        <v>55173</v>
      </c>
      <c r="K17" s="3">
        <v>57109</v>
      </c>
      <c r="L17" s="3">
        <v>53718</v>
      </c>
      <c r="M17" s="3">
        <v>56922</v>
      </c>
      <c r="N17" s="3">
        <v>58468</v>
      </c>
      <c r="O17" s="3">
        <v>59277</v>
      </c>
      <c r="P17" s="3">
        <v>60231</v>
      </c>
      <c r="Q17" s="3">
        <v>64864</v>
      </c>
      <c r="R17" s="3">
        <v>68731</v>
      </c>
      <c r="S17" s="3">
        <v>73321</v>
      </c>
      <c r="T17" s="3">
        <v>79673</v>
      </c>
      <c r="U17" s="3">
        <v>80866</v>
      </c>
      <c r="V17" s="3">
        <v>77383</v>
      </c>
      <c r="W17" s="3">
        <v>57840</v>
      </c>
      <c r="X17" s="3">
        <v>70457</v>
      </c>
      <c r="Y17" s="3">
        <v>62674</v>
      </c>
      <c r="Z17" s="3">
        <v>62200</v>
      </c>
      <c r="AA17" s="3">
        <v>52993</v>
      </c>
      <c r="AB17" s="3">
        <v>60041</v>
      </c>
      <c r="AC17" s="3">
        <v>57483</v>
      </c>
      <c r="AD17" s="3">
        <v>59058</v>
      </c>
      <c r="AE17" s="3">
        <v>61776</v>
      </c>
      <c r="AF17" s="3">
        <v>60220</v>
      </c>
      <c r="AG17" s="3">
        <v>51203</v>
      </c>
      <c r="AH17" s="3">
        <v>42071</v>
      </c>
      <c r="AI17" s="3">
        <v>37233</v>
      </c>
      <c r="AJ17" s="3">
        <v>41898</v>
      </c>
      <c r="AK17" s="14">
        <v>42006</v>
      </c>
      <c r="AL17" s="14">
        <v>44653</v>
      </c>
      <c r="AM17" s="14">
        <v>51505</v>
      </c>
      <c r="AN17" s="14">
        <v>62229</v>
      </c>
      <c r="AO17" s="14">
        <v>67005</v>
      </c>
      <c r="AP17" s="14">
        <v>77209</v>
      </c>
      <c r="AQ17" s="14">
        <v>26235</v>
      </c>
      <c r="AR17" s="14">
        <v>32572</v>
      </c>
      <c r="AS17" s="14">
        <v>41783</v>
      </c>
      <c r="AT17" s="14">
        <v>51132</v>
      </c>
      <c r="AU17" s="14">
        <v>64435</v>
      </c>
      <c r="AV17" s="14">
        <v>75482</v>
      </c>
      <c r="AW17" s="119">
        <v>93084</v>
      </c>
    </row>
    <row r="18" spans="1:49">
      <c r="A18" s="1" t="s">
        <v>35</v>
      </c>
      <c r="B18" s="1" t="s">
        <v>36</v>
      </c>
      <c r="C18" s="1">
        <v>57210</v>
      </c>
      <c r="D18" s="1">
        <v>58981</v>
      </c>
      <c r="E18" s="1">
        <v>62565</v>
      </c>
      <c r="F18" s="1">
        <v>58366</v>
      </c>
      <c r="G18" s="3">
        <v>59425</v>
      </c>
      <c r="H18" s="3">
        <v>57527</v>
      </c>
      <c r="I18" s="3">
        <v>66126</v>
      </c>
      <c r="J18" s="3">
        <v>54688</v>
      </c>
      <c r="K18" s="3">
        <v>55332</v>
      </c>
      <c r="L18" s="3">
        <v>57213</v>
      </c>
      <c r="M18" s="3">
        <v>52496</v>
      </c>
      <c r="N18" s="3">
        <v>57724</v>
      </c>
      <c r="O18" s="3">
        <v>61177</v>
      </c>
      <c r="P18" s="3">
        <v>66909</v>
      </c>
      <c r="Q18" s="3">
        <v>69014</v>
      </c>
      <c r="R18" s="3">
        <v>67653</v>
      </c>
      <c r="S18" s="3">
        <v>66163</v>
      </c>
      <c r="T18" s="3">
        <v>66234</v>
      </c>
      <c r="U18" s="3">
        <v>64139</v>
      </c>
      <c r="V18" s="3">
        <v>63880</v>
      </c>
      <c r="W18" s="3">
        <v>54466</v>
      </c>
      <c r="X18" s="3">
        <v>64702</v>
      </c>
      <c r="Y18" s="3">
        <v>65484</v>
      </c>
      <c r="Z18" s="3">
        <v>64039</v>
      </c>
      <c r="AA18" s="3">
        <v>69591</v>
      </c>
      <c r="AB18" s="3">
        <v>82111</v>
      </c>
      <c r="AC18" s="3">
        <v>71243</v>
      </c>
      <c r="AD18" s="3">
        <v>74193</v>
      </c>
      <c r="AE18" s="3">
        <v>72269</v>
      </c>
      <c r="AF18" s="3">
        <v>78877</v>
      </c>
      <c r="AG18" s="3">
        <v>74342</v>
      </c>
      <c r="AH18" s="3">
        <v>66940</v>
      </c>
      <c r="AI18" s="3">
        <v>41493</v>
      </c>
      <c r="AJ18" s="3">
        <v>41527</v>
      </c>
      <c r="AK18" s="14">
        <v>43602</v>
      </c>
      <c r="AL18" s="14">
        <v>42828</v>
      </c>
      <c r="AM18" s="14">
        <v>43107</v>
      </c>
      <c r="AN18" s="14">
        <v>49669</v>
      </c>
      <c r="AO18" s="14">
        <v>53672</v>
      </c>
      <c r="AP18" s="14">
        <v>61921</v>
      </c>
      <c r="AQ18" s="14">
        <v>40521</v>
      </c>
      <c r="AR18" s="14">
        <v>47002</v>
      </c>
      <c r="AS18" s="14">
        <v>53411</v>
      </c>
      <c r="AT18" s="14">
        <v>62480</v>
      </c>
      <c r="AU18" s="14">
        <v>72163</v>
      </c>
      <c r="AV18" s="14">
        <v>79469</v>
      </c>
      <c r="AW18" s="119">
        <v>93425</v>
      </c>
    </row>
    <row r="19" spans="1:49">
      <c r="A19" s="1" t="s">
        <v>37</v>
      </c>
      <c r="B19" s="1" t="s">
        <v>38</v>
      </c>
      <c r="C19" s="1">
        <v>35778</v>
      </c>
      <c r="D19" s="1">
        <v>36706</v>
      </c>
      <c r="E19" s="1">
        <v>41750</v>
      </c>
      <c r="F19" s="1">
        <v>49371</v>
      </c>
      <c r="G19" s="3">
        <v>45789</v>
      </c>
      <c r="H19" s="3">
        <v>49761</v>
      </c>
      <c r="I19" s="3">
        <v>44428</v>
      </c>
      <c r="J19" s="3">
        <v>42153</v>
      </c>
      <c r="K19" s="3">
        <v>43734</v>
      </c>
      <c r="L19" s="3">
        <v>45508</v>
      </c>
      <c r="M19" s="3">
        <f>45579+63</f>
        <v>45642</v>
      </c>
      <c r="N19" s="3">
        <f>40838+23</f>
        <v>40861</v>
      </c>
      <c r="O19" s="3">
        <f>40384+8</f>
        <v>40392</v>
      </c>
      <c r="P19" s="3">
        <f>43952+12</f>
        <v>43964</v>
      </c>
      <c r="Q19" s="3">
        <v>46791</v>
      </c>
      <c r="R19" s="3">
        <f>47639+265</f>
        <v>47904</v>
      </c>
      <c r="S19" s="3">
        <f>49658+12</f>
        <v>49670</v>
      </c>
      <c r="T19" s="3">
        <f>52926+31</f>
        <v>52957</v>
      </c>
      <c r="U19" s="3">
        <f>54369+25</f>
        <v>54394</v>
      </c>
      <c r="V19" s="3">
        <v>54701</v>
      </c>
      <c r="W19" s="3">
        <v>34673</v>
      </c>
      <c r="X19" s="3">
        <v>38093</v>
      </c>
      <c r="Y19" s="3">
        <v>36863</v>
      </c>
      <c r="Z19" s="3">
        <v>40996</v>
      </c>
      <c r="AA19" s="3">
        <v>41198</v>
      </c>
      <c r="AB19" s="3">
        <v>50478</v>
      </c>
      <c r="AC19" s="3">
        <v>52290</v>
      </c>
      <c r="AD19" s="3">
        <v>54071</v>
      </c>
      <c r="AE19" s="3">
        <v>57257</v>
      </c>
      <c r="AF19" s="3">
        <v>63259</v>
      </c>
      <c r="AG19" s="3">
        <v>59999</v>
      </c>
      <c r="AH19" s="3">
        <v>36249</v>
      </c>
      <c r="AI19" s="3">
        <v>22627</v>
      </c>
      <c r="AJ19" s="3">
        <v>25399</v>
      </c>
      <c r="AK19" s="14">
        <v>28624</v>
      </c>
      <c r="AL19" s="14">
        <v>33289</v>
      </c>
      <c r="AM19" s="14">
        <v>37832</v>
      </c>
      <c r="AN19" s="14">
        <v>47411</v>
      </c>
      <c r="AO19" s="14">
        <v>54066</v>
      </c>
      <c r="AP19" s="14">
        <v>58667</v>
      </c>
      <c r="AQ19" s="14">
        <v>49001</v>
      </c>
      <c r="AR19" s="14">
        <v>51373</v>
      </c>
      <c r="AS19" s="14">
        <v>57295</v>
      </c>
      <c r="AT19" s="14">
        <v>64395</v>
      </c>
      <c r="AU19" s="14">
        <v>75108</v>
      </c>
      <c r="AV19" s="14">
        <v>80635</v>
      </c>
      <c r="AW19" s="119">
        <v>89249</v>
      </c>
    </row>
    <row r="20" spans="1:49">
      <c r="A20" s="1" t="s">
        <v>39</v>
      </c>
      <c r="B20" s="1" t="s">
        <v>40</v>
      </c>
      <c r="C20" s="1">
        <v>52441</v>
      </c>
      <c r="D20" s="1">
        <v>41564</v>
      </c>
      <c r="E20" s="1">
        <v>49892</v>
      </c>
      <c r="F20" s="1">
        <v>54540</v>
      </c>
      <c r="G20" s="3">
        <v>60706</v>
      </c>
      <c r="H20" s="3">
        <v>62746</v>
      </c>
      <c r="I20" s="3">
        <v>64605</v>
      </c>
      <c r="J20" s="3">
        <v>63325</v>
      </c>
      <c r="K20" s="3">
        <v>68235</v>
      </c>
      <c r="L20" s="3">
        <v>70315</v>
      </c>
      <c r="M20" s="3">
        <v>73362</v>
      </c>
      <c r="N20" s="3">
        <v>78448</v>
      </c>
      <c r="O20" s="3">
        <v>80825</v>
      </c>
      <c r="P20" s="3">
        <v>86679</v>
      </c>
      <c r="Q20" s="3">
        <v>88102</v>
      </c>
      <c r="R20" s="3">
        <v>89624</v>
      </c>
      <c r="S20" s="3">
        <v>91145</v>
      </c>
      <c r="T20" s="3">
        <v>96256</v>
      </c>
      <c r="U20" s="3">
        <v>96971</v>
      </c>
      <c r="V20" s="3">
        <v>95368</v>
      </c>
      <c r="W20" s="3">
        <v>79077</v>
      </c>
      <c r="X20" s="3">
        <v>90050</v>
      </c>
      <c r="Y20" s="3">
        <v>85776</v>
      </c>
      <c r="Z20" s="3">
        <v>94148</v>
      </c>
      <c r="AA20" s="3">
        <v>83034</v>
      </c>
      <c r="AB20" s="3">
        <v>99108</v>
      </c>
      <c r="AC20" s="3">
        <v>97156</v>
      </c>
      <c r="AD20" s="3">
        <v>102784</v>
      </c>
      <c r="AE20" s="3">
        <v>110277</v>
      </c>
      <c r="AF20" s="3">
        <v>103170</v>
      </c>
      <c r="AG20" s="3">
        <v>63855</v>
      </c>
      <c r="AH20" s="3">
        <v>70410</v>
      </c>
      <c r="AI20" s="3">
        <v>70447</v>
      </c>
      <c r="AJ20" s="3">
        <v>76518</v>
      </c>
      <c r="AK20" s="14">
        <v>83189</v>
      </c>
      <c r="AL20" s="14">
        <v>89483</v>
      </c>
      <c r="AM20" s="14">
        <v>96067</v>
      </c>
      <c r="AN20" s="14">
        <v>107845</v>
      </c>
      <c r="AO20" s="14">
        <v>114507</v>
      </c>
      <c r="AP20" s="14">
        <v>106763</v>
      </c>
      <c r="AQ20" s="14">
        <v>29215</v>
      </c>
      <c r="AR20" s="14">
        <v>36542</v>
      </c>
      <c r="AS20" s="14">
        <v>49035</v>
      </c>
      <c r="AT20" s="14">
        <v>62625</v>
      </c>
      <c r="AU20" s="14">
        <v>80191</v>
      </c>
      <c r="AV20" s="14">
        <v>93699</v>
      </c>
      <c r="AW20" s="119">
        <v>113003</v>
      </c>
    </row>
    <row r="21" spans="1:49">
      <c r="A21" s="1" t="s">
        <v>41</v>
      </c>
      <c r="B21" s="1" t="s">
        <v>42</v>
      </c>
      <c r="C21" s="1">
        <v>85886</v>
      </c>
      <c r="D21" s="1">
        <v>77133</v>
      </c>
      <c r="E21" s="1">
        <v>86010</v>
      </c>
      <c r="F21" s="1">
        <v>54521</v>
      </c>
      <c r="G21" s="3">
        <v>86011</v>
      </c>
      <c r="H21" s="3">
        <v>84873</v>
      </c>
      <c r="I21" s="3">
        <v>84159</v>
      </c>
      <c r="J21" s="3">
        <v>79009</v>
      </c>
      <c r="K21" s="3">
        <v>85378</v>
      </c>
      <c r="L21" s="3">
        <v>78845</v>
      </c>
      <c r="M21" s="3">
        <v>74754</v>
      </c>
      <c r="N21" s="3">
        <v>82551</v>
      </c>
      <c r="O21" s="3">
        <v>85821</v>
      </c>
      <c r="P21" s="3">
        <v>90722</v>
      </c>
      <c r="Q21" s="3">
        <v>93326</v>
      </c>
      <c r="R21" s="3">
        <v>91685</v>
      </c>
      <c r="S21" s="3">
        <v>95543</v>
      </c>
      <c r="T21" s="3">
        <v>96753</v>
      </c>
      <c r="U21" s="3">
        <v>96468</v>
      </c>
      <c r="V21" s="3">
        <v>93451</v>
      </c>
      <c r="W21" s="3">
        <v>64187</v>
      </c>
      <c r="X21" s="3">
        <v>78960</v>
      </c>
      <c r="Y21" s="3">
        <v>78035</v>
      </c>
      <c r="Z21" s="3">
        <v>80293</v>
      </c>
      <c r="AA21" s="3">
        <v>72288</v>
      </c>
      <c r="AB21" s="3">
        <v>83347</v>
      </c>
      <c r="AC21" s="3">
        <v>86005</v>
      </c>
      <c r="AD21" s="3">
        <v>83157</v>
      </c>
      <c r="AE21" s="3">
        <v>91005</v>
      </c>
      <c r="AF21" s="3">
        <v>90821</v>
      </c>
      <c r="AG21" s="3">
        <v>54995</v>
      </c>
      <c r="AH21" s="3">
        <v>43153</v>
      </c>
      <c r="AI21" s="3">
        <v>45624</v>
      </c>
      <c r="AJ21" s="3">
        <v>53645</v>
      </c>
      <c r="AK21" s="14">
        <v>59401</v>
      </c>
      <c r="AL21" s="14">
        <v>61580</v>
      </c>
      <c r="AM21" s="14">
        <v>69251</v>
      </c>
      <c r="AN21" s="14">
        <v>84219</v>
      </c>
      <c r="AO21" s="14">
        <v>93023</v>
      </c>
      <c r="AP21" s="14">
        <v>93014</v>
      </c>
      <c r="AQ21" s="14">
        <v>29193</v>
      </c>
      <c r="AR21" s="14">
        <v>39916</v>
      </c>
      <c r="AS21" s="14">
        <v>52884</v>
      </c>
      <c r="AT21" s="14">
        <v>66587</v>
      </c>
      <c r="AU21" s="14">
        <v>84468</v>
      </c>
      <c r="AV21" s="14">
        <v>100488</v>
      </c>
      <c r="AW21" s="119">
        <v>119437</v>
      </c>
    </row>
    <row r="22" spans="1:49">
      <c r="A22" s="1" t="s">
        <v>43</v>
      </c>
      <c r="B22" s="1" t="s">
        <v>44</v>
      </c>
      <c r="C22" s="1">
        <v>28280</v>
      </c>
      <c r="D22" s="1">
        <v>29906</v>
      </c>
      <c r="E22" s="1">
        <v>32874</v>
      </c>
      <c r="F22" s="1">
        <v>33537</v>
      </c>
      <c r="G22" s="3">
        <v>35539</v>
      </c>
      <c r="H22" s="3">
        <v>34909</v>
      </c>
      <c r="I22" s="3">
        <v>36942</v>
      </c>
      <c r="J22" s="3">
        <v>28766</v>
      </c>
      <c r="K22" s="3">
        <v>31414</v>
      </c>
      <c r="L22" s="3">
        <v>33540</v>
      </c>
      <c r="M22" s="3">
        <v>33166</v>
      </c>
      <c r="N22" s="3">
        <v>37616</v>
      </c>
      <c r="O22" s="3">
        <v>38216</v>
      </c>
      <c r="P22" s="3">
        <v>39087</v>
      </c>
      <c r="Q22" s="3">
        <v>40018</v>
      </c>
      <c r="R22" s="3">
        <v>42410</v>
      </c>
      <c r="S22" s="3">
        <v>43759</v>
      </c>
      <c r="T22" s="3">
        <v>44505</v>
      </c>
      <c r="U22" s="3">
        <v>42214</v>
      </c>
      <c r="V22" s="3">
        <v>43681</v>
      </c>
      <c r="W22" s="3">
        <v>39436</v>
      </c>
      <c r="X22" s="3">
        <v>50306</v>
      </c>
      <c r="Y22" s="3">
        <v>51246</v>
      </c>
      <c r="Z22" s="3">
        <v>54777</v>
      </c>
      <c r="AA22" s="3">
        <v>53247</v>
      </c>
      <c r="AB22" s="3">
        <v>53567</v>
      </c>
      <c r="AC22" s="3">
        <v>49885</v>
      </c>
      <c r="AD22" s="3">
        <v>55023</v>
      </c>
      <c r="AE22" s="3">
        <v>60898</v>
      </c>
      <c r="AF22" s="3">
        <v>64251</v>
      </c>
      <c r="AG22" s="3">
        <v>45609</v>
      </c>
      <c r="AH22" s="3">
        <v>33086</v>
      </c>
      <c r="AI22" s="3">
        <v>34800</v>
      </c>
      <c r="AJ22" s="3">
        <v>39083</v>
      </c>
      <c r="AK22" s="14">
        <v>42818</v>
      </c>
      <c r="AL22" s="14">
        <v>41719</v>
      </c>
      <c r="AM22" s="14">
        <v>48705</v>
      </c>
      <c r="AN22" s="14">
        <v>57967</v>
      </c>
      <c r="AO22" s="14">
        <v>67597</v>
      </c>
      <c r="AP22" s="14">
        <v>68809</v>
      </c>
      <c r="AQ22" s="14">
        <v>21159</v>
      </c>
      <c r="AR22" s="14">
        <v>26100</v>
      </c>
      <c r="AS22" s="14">
        <v>33456</v>
      </c>
      <c r="AT22" s="14">
        <v>41449</v>
      </c>
      <c r="AU22" s="14">
        <v>50622</v>
      </c>
      <c r="AV22" s="14">
        <v>61055</v>
      </c>
      <c r="AW22" s="119">
        <v>77304</v>
      </c>
    </row>
    <row r="23" spans="1:49">
      <c r="A23" s="1" t="s">
        <v>45</v>
      </c>
      <c r="B23" s="1" t="s">
        <v>46</v>
      </c>
      <c r="C23" s="1">
        <v>37210</v>
      </c>
      <c r="D23" s="1">
        <v>38248</v>
      </c>
      <c r="E23" s="1">
        <v>42467</v>
      </c>
      <c r="F23" s="1">
        <v>41679</v>
      </c>
      <c r="G23" s="3">
        <v>43019</v>
      </c>
      <c r="H23" s="3">
        <v>47272</v>
      </c>
      <c r="I23" s="3">
        <v>47049</v>
      </c>
      <c r="J23" s="3">
        <v>48264</v>
      </c>
      <c r="K23" s="3">
        <v>48714</v>
      </c>
      <c r="L23" s="3">
        <v>49274</v>
      </c>
      <c r="M23" s="3">
        <v>50459</v>
      </c>
      <c r="N23" s="3">
        <v>50189</v>
      </c>
      <c r="O23" s="3">
        <v>51577</v>
      </c>
      <c r="P23" s="3">
        <v>52928</v>
      </c>
      <c r="Q23" s="3">
        <v>57201</v>
      </c>
      <c r="R23" s="3">
        <v>59472</v>
      </c>
      <c r="S23" s="3">
        <v>66006</v>
      </c>
      <c r="T23" s="3">
        <v>66103</v>
      </c>
      <c r="U23" s="3">
        <v>62100</v>
      </c>
      <c r="V23" s="3">
        <v>49425</v>
      </c>
      <c r="W23" s="3">
        <v>44044</v>
      </c>
      <c r="X23" s="3">
        <v>49868</v>
      </c>
      <c r="Y23" s="3">
        <v>49934</v>
      </c>
      <c r="Z23" s="3">
        <v>51102</v>
      </c>
      <c r="AA23" s="3">
        <v>46780</v>
      </c>
      <c r="AB23" s="3">
        <v>48333</v>
      </c>
      <c r="AC23" s="3">
        <v>47847</v>
      </c>
      <c r="AD23" s="3">
        <v>47893</v>
      </c>
      <c r="AE23" s="3">
        <v>46995</v>
      </c>
      <c r="AF23" s="3">
        <v>51044</v>
      </c>
      <c r="AG23" s="3">
        <v>46098</v>
      </c>
      <c r="AH23" s="3">
        <v>34641</v>
      </c>
      <c r="AI23" s="3">
        <v>30799</v>
      </c>
      <c r="AJ23" s="3">
        <v>38142</v>
      </c>
      <c r="AK23" s="14">
        <v>43503</v>
      </c>
      <c r="AL23" s="14">
        <v>47627</v>
      </c>
      <c r="AM23" s="14">
        <v>55078</v>
      </c>
      <c r="AN23" s="14">
        <v>68024</v>
      </c>
      <c r="AO23" s="14">
        <v>78257</v>
      </c>
      <c r="AP23" s="14">
        <v>88532</v>
      </c>
      <c r="AQ23" s="14">
        <v>42566</v>
      </c>
      <c r="AR23" s="14">
        <v>54029</v>
      </c>
      <c r="AS23" s="14">
        <v>67745</v>
      </c>
      <c r="AT23" s="14">
        <v>82491</v>
      </c>
      <c r="AU23" s="14">
        <v>107237</v>
      </c>
      <c r="AV23" s="14">
        <v>117677</v>
      </c>
      <c r="AW23" s="119">
        <v>137614</v>
      </c>
    </row>
    <row r="24" spans="1:49">
      <c r="A24" s="1" t="s">
        <v>47</v>
      </c>
      <c r="B24" s="1" t="s">
        <v>57</v>
      </c>
      <c r="C24" s="1">
        <v>56415</v>
      </c>
      <c r="D24" s="1">
        <v>63436</v>
      </c>
      <c r="E24" s="1">
        <v>64235</v>
      </c>
      <c r="F24" s="1">
        <v>63680</v>
      </c>
      <c r="G24" s="3">
        <v>67800</v>
      </c>
      <c r="H24" s="3">
        <v>71280</v>
      </c>
      <c r="I24" s="3">
        <v>70644</v>
      </c>
      <c r="J24" s="3">
        <v>71609</v>
      </c>
      <c r="K24" s="3">
        <v>73270</v>
      </c>
      <c r="L24" s="3">
        <v>76219</v>
      </c>
      <c r="M24" s="3">
        <v>75149</v>
      </c>
      <c r="N24" s="3">
        <v>76241</v>
      </c>
      <c r="O24" s="3">
        <v>79603</v>
      </c>
      <c r="P24" s="3">
        <v>79366</v>
      </c>
      <c r="Q24" s="3">
        <v>80922</v>
      </c>
      <c r="R24" s="3">
        <v>78015</v>
      </c>
      <c r="S24" s="3">
        <v>84988</v>
      </c>
      <c r="T24" s="3">
        <v>86397</v>
      </c>
      <c r="U24" s="3">
        <v>87706</v>
      </c>
      <c r="V24" s="3">
        <v>81343</v>
      </c>
      <c r="W24" s="3">
        <v>56101</v>
      </c>
      <c r="X24" s="3">
        <v>57747</v>
      </c>
      <c r="Y24" s="3">
        <v>58034</v>
      </c>
      <c r="Z24" s="3">
        <v>60952</v>
      </c>
      <c r="AA24" s="3">
        <v>59876</v>
      </c>
      <c r="AB24" s="3">
        <v>63689</v>
      </c>
      <c r="AC24" s="3">
        <v>65424</v>
      </c>
      <c r="AD24" s="3">
        <v>66538</v>
      </c>
      <c r="AE24" s="3">
        <v>73251</v>
      </c>
      <c r="AF24" s="3">
        <v>75595</v>
      </c>
      <c r="AG24" s="3">
        <v>58061</v>
      </c>
      <c r="AH24" s="3">
        <v>40298</v>
      </c>
      <c r="AI24" s="3">
        <v>34159</v>
      </c>
      <c r="AJ24" s="3">
        <v>38917</v>
      </c>
      <c r="AK24" s="14">
        <v>43921</v>
      </c>
      <c r="AL24" s="14">
        <v>49598</v>
      </c>
      <c r="AM24" s="14">
        <v>56941</v>
      </c>
      <c r="AN24" s="14">
        <v>74142</v>
      </c>
      <c r="AO24" s="14">
        <v>80031</v>
      </c>
      <c r="AP24" s="14">
        <v>81064</v>
      </c>
      <c r="AQ24" s="14">
        <v>50070</v>
      </c>
      <c r="AR24" s="14">
        <v>57242</v>
      </c>
      <c r="AS24" s="14">
        <v>72389</v>
      </c>
      <c r="AT24" s="14">
        <v>85938</v>
      </c>
      <c r="AU24" s="14">
        <v>103873</v>
      </c>
      <c r="AV24" s="14">
        <v>113610</v>
      </c>
      <c r="AW24" s="119">
        <v>132427</v>
      </c>
    </row>
    <row r="25" spans="1:49">
      <c r="A25" s="1" t="s">
        <v>48</v>
      </c>
      <c r="B25" s="1" t="s">
        <v>58</v>
      </c>
      <c r="C25" s="1">
        <v>34317</v>
      </c>
      <c r="D25" s="1">
        <v>35761</v>
      </c>
      <c r="E25" s="1">
        <v>40530</v>
      </c>
      <c r="F25" s="1">
        <v>42207</v>
      </c>
      <c r="G25" s="3">
        <v>45293</v>
      </c>
      <c r="H25" s="3">
        <v>46729</v>
      </c>
      <c r="I25" s="3">
        <v>48389</v>
      </c>
      <c r="J25" s="3">
        <v>44348</v>
      </c>
      <c r="K25" s="3">
        <v>47678</v>
      </c>
      <c r="L25" s="3">
        <v>47058</v>
      </c>
      <c r="M25" s="3">
        <v>43418</v>
      </c>
      <c r="N25" s="3">
        <v>48695</v>
      </c>
      <c r="O25" s="3">
        <v>52060</v>
      </c>
      <c r="P25" s="3">
        <v>56911</v>
      </c>
      <c r="Q25" s="3">
        <v>60539</v>
      </c>
      <c r="R25" s="3">
        <v>64404</v>
      </c>
      <c r="S25" s="3">
        <v>66983</v>
      </c>
      <c r="T25" s="3">
        <v>68423</v>
      </c>
      <c r="U25" s="3">
        <v>70568</v>
      </c>
      <c r="V25" s="3">
        <v>66690</v>
      </c>
      <c r="W25" s="3">
        <v>71485</v>
      </c>
      <c r="X25" s="3">
        <v>86008</v>
      </c>
      <c r="Y25" s="3">
        <v>83558</v>
      </c>
      <c r="Z25" s="3">
        <v>69137</v>
      </c>
      <c r="AA25" s="3">
        <v>68863</v>
      </c>
      <c r="AB25" s="3">
        <v>82649</v>
      </c>
      <c r="AC25" s="3">
        <v>76137</v>
      </c>
      <c r="AD25" s="3">
        <v>75706</v>
      </c>
      <c r="AE25" s="3">
        <v>82860</v>
      </c>
      <c r="AF25" s="3">
        <v>91992</v>
      </c>
      <c r="AG25" s="3">
        <v>71347</v>
      </c>
      <c r="AH25" s="3">
        <v>62294</v>
      </c>
      <c r="AI25" s="3">
        <v>50643</v>
      </c>
      <c r="AJ25" s="3">
        <v>54713</v>
      </c>
      <c r="AK25" s="14">
        <v>57818</v>
      </c>
      <c r="AL25" s="14">
        <v>61667</v>
      </c>
      <c r="AM25" s="14">
        <v>70197</v>
      </c>
      <c r="AN25" s="14">
        <v>85493</v>
      </c>
      <c r="AO25" s="14">
        <v>94035</v>
      </c>
      <c r="AP25" s="14">
        <v>112797</v>
      </c>
      <c r="AQ25" s="14">
        <v>50374</v>
      </c>
      <c r="AR25" s="14">
        <v>57568</v>
      </c>
      <c r="AS25" s="14">
        <v>71020</v>
      </c>
      <c r="AT25" s="14">
        <v>81723</v>
      </c>
      <c r="AU25" s="14">
        <v>97892</v>
      </c>
      <c r="AV25" s="14">
        <v>104473</v>
      </c>
      <c r="AW25" s="119">
        <v>126114</v>
      </c>
    </row>
    <row r="26" spans="1:49">
      <c r="A26" s="1" t="s">
        <v>49</v>
      </c>
      <c r="B26" s="1" t="s">
        <v>155</v>
      </c>
      <c r="C26" s="1">
        <v>36718</v>
      </c>
      <c r="D26" s="1">
        <v>39023</v>
      </c>
      <c r="E26" s="1">
        <v>50679</v>
      </c>
      <c r="F26" s="1">
        <v>51048</v>
      </c>
      <c r="G26" s="3">
        <v>40722</v>
      </c>
      <c r="H26" s="3">
        <v>38642</v>
      </c>
      <c r="I26" s="3">
        <v>41878</v>
      </c>
      <c r="J26" s="3">
        <v>47812</v>
      </c>
      <c r="K26" s="3">
        <v>51004</v>
      </c>
      <c r="L26" s="3">
        <v>47937</v>
      </c>
      <c r="M26" s="3">
        <v>45797</v>
      </c>
      <c r="N26" s="3">
        <v>49654</v>
      </c>
      <c r="O26" s="3">
        <v>49555</v>
      </c>
      <c r="P26" s="3">
        <v>50696</v>
      </c>
      <c r="Q26" s="3">
        <v>52887</v>
      </c>
      <c r="R26" s="3">
        <v>54840</v>
      </c>
      <c r="S26" s="3">
        <v>56794</v>
      </c>
      <c r="T26" s="3">
        <v>56989</v>
      </c>
      <c r="U26" s="3">
        <v>57956</v>
      </c>
      <c r="V26" s="3">
        <v>51324</v>
      </c>
      <c r="W26" s="3">
        <v>59784</v>
      </c>
      <c r="X26" s="3">
        <v>73303</v>
      </c>
      <c r="Y26" s="3">
        <v>76343</v>
      </c>
      <c r="Z26" s="3">
        <v>77609</v>
      </c>
      <c r="AA26" s="3">
        <v>78766</v>
      </c>
      <c r="AB26" s="3">
        <v>89356</v>
      </c>
      <c r="AC26" s="3">
        <v>83313</v>
      </c>
      <c r="AD26" s="3">
        <v>81954</v>
      </c>
      <c r="AE26" s="3">
        <v>87155</v>
      </c>
      <c r="AF26" s="3">
        <v>92491</v>
      </c>
      <c r="AG26" s="3">
        <v>50517</v>
      </c>
      <c r="AH26" s="3">
        <v>45787</v>
      </c>
      <c r="AI26" s="3">
        <v>43269</v>
      </c>
      <c r="AJ26" s="3">
        <v>42211</v>
      </c>
      <c r="AK26" s="14">
        <v>47943</v>
      </c>
      <c r="AL26" s="14">
        <v>58220</v>
      </c>
      <c r="AM26" s="14">
        <v>69138</v>
      </c>
      <c r="AN26" s="14">
        <v>88957</v>
      </c>
      <c r="AO26" s="14">
        <v>97195</v>
      </c>
      <c r="AP26" s="14">
        <v>116850</v>
      </c>
      <c r="AQ26" s="14">
        <v>77666</v>
      </c>
      <c r="AR26" s="14">
        <v>79155</v>
      </c>
      <c r="AS26" s="14">
        <v>93431</v>
      </c>
      <c r="AT26" s="14">
        <v>102364</v>
      </c>
      <c r="AU26" s="14">
        <v>115023</v>
      </c>
      <c r="AV26" s="14">
        <v>129581</v>
      </c>
      <c r="AW26" s="119">
        <v>153777</v>
      </c>
    </row>
    <row r="27" spans="1:49" ht="13.5" thickBot="1">
      <c r="A27" s="21" t="s">
        <v>50</v>
      </c>
      <c r="B27" s="21" t="s">
        <v>51</v>
      </c>
      <c r="C27" s="21">
        <v>318</v>
      </c>
      <c r="D27" s="21">
        <v>2509</v>
      </c>
      <c r="E27" s="21">
        <v>956</v>
      </c>
      <c r="F27" s="21">
        <v>187</v>
      </c>
      <c r="G27" s="24">
        <v>420</v>
      </c>
      <c r="H27" s="24">
        <v>379</v>
      </c>
      <c r="I27" s="24">
        <v>302</v>
      </c>
      <c r="J27" s="24">
        <v>487</v>
      </c>
      <c r="K27" s="24">
        <v>523</v>
      </c>
      <c r="L27" s="24">
        <v>521</v>
      </c>
      <c r="M27" s="24">
        <v>615</v>
      </c>
      <c r="N27" s="24">
        <v>586</v>
      </c>
      <c r="O27" s="24">
        <v>566</v>
      </c>
      <c r="P27" s="24">
        <v>581</v>
      </c>
      <c r="Q27" s="24">
        <v>745</v>
      </c>
      <c r="R27" s="24">
        <v>2695</v>
      </c>
      <c r="S27" s="24">
        <v>890</v>
      </c>
      <c r="T27" s="24">
        <v>229</v>
      </c>
      <c r="U27" s="24">
        <v>221</v>
      </c>
      <c r="V27" s="24">
        <v>164</v>
      </c>
      <c r="W27" s="24">
        <v>2485</v>
      </c>
      <c r="X27" s="24">
        <v>17612</v>
      </c>
      <c r="Y27" s="24">
        <v>18067</v>
      </c>
      <c r="Z27" s="24">
        <v>24409</v>
      </c>
      <c r="AA27" s="24">
        <v>41798</v>
      </c>
      <c r="AB27" s="24">
        <v>57452</v>
      </c>
      <c r="AC27" s="24">
        <v>38428</v>
      </c>
      <c r="AD27" s="24">
        <v>40433</v>
      </c>
      <c r="AE27" s="24">
        <v>29299</v>
      </c>
      <c r="AF27" s="24">
        <v>25771</v>
      </c>
      <c r="AG27" s="24">
        <v>21755</v>
      </c>
      <c r="AH27" s="24">
        <v>13652</v>
      </c>
      <c r="AI27" s="24">
        <v>15210</v>
      </c>
      <c r="AJ27" s="24">
        <v>18814</v>
      </c>
      <c r="AK27" s="25">
        <v>21521</v>
      </c>
      <c r="AL27" s="25">
        <v>23410</v>
      </c>
      <c r="AM27" s="25">
        <v>31338</v>
      </c>
      <c r="AN27" s="25">
        <v>48228</v>
      </c>
      <c r="AO27" s="25">
        <v>61021</v>
      </c>
      <c r="AP27" s="25">
        <v>66487</v>
      </c>
      <c r="AQ27" s="25">
        <v>25107</v>
      </c>
      <c r="AR27" s="25">
        <v>35826</v>
      </c>
      <c r="AS27" s="25">
        <v>56340</v>
      </c>
      <c r="AT27" s="25">
        <v>72068</v>
      </c>
      <c r="AU27" s="25">
        <v>88956</v>
      </c>
      <c r="AV27" s="25">
        <v>92095</v>
      </c>
      <c r="AW27" s="120">
        <v>121994</v>
      </c>
    </row>
  </sheetData>
  <mergeCells count="1">
    <mergeCell ref="A6:A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AW29"/>
  <sheetViews>
    <sheetView topLeftCell="AD1" workbookViewId="0">
      <selection activeCell="AW5" sqref="AW5"/>
    </sheetView>
  </sheetViews>
  <sheetFormatPr defaultRowHeight="12.75"/>
  <cols>
    <col min="1" max="1" width="6" style="14" customWidth="1"/>
    <col min="2" max="2" width="6.28515625" style="14" customWidth="1"/>
    <col min="3" max="3" width="7" style="14" customWidth="1"/>
    <col min="4" max="4" width="7.42578125" style="14" customWidth="1"/>
    <col min="5" max="5" width="7.28515625" style="14" customWidth="1"/>
    <col min="6" max="6" width="7.5703125" style="14" customWidth="1"/>
    <col min="7" max="7" width="7.7109375" style="14" customWidth="1"/>
    <col min="8" max="8" width="7.28515625" style="14" customWidth="1"/>
    <col min="9" max="9" width="7.42578125" style="14" customWidth="1"/>
    <col min="10" max="10" width="7.85546875" style="14" customWidth="1"/>
    <col min="11" max="11" width="7.7109375" style="14" customWidth="1"/>
    <col min="12" max="12" width="7.42578125" style="14" customWidth="1"/>
    <col min="13" max="13" width="7.7109375" style="14" customWidth="1"/>
    <col min="14" max="15" width="7.85546875" style="14" customWidth="1"/>
    <col min="16" max="16" width="7.7109375" style="14" customWidth="1"/>
    <col min="17" max="18" width="7.85546875" style="14" customWidth="1"/>
    <col min="19" max="19" width="7.140625" style="14" customWidth="1"/>
    <col min="20" max="21" width="7.85546875" style="14" customWidth="1"/>
    <col min="22" max="23" width="7" style="14" customWidth="1"/>
    <col min="24" max="24" width="8" style="14" customWidth="1"/>
    <col min="25" max="26" width="7.7109375" style="14" customWidth="1"/>
    <col min="27" max="27" width="7.28515625" style="14" customWidth="1"/>
    <col min="28" max="28" width="7" style="14" customWidth="1"/>
    <col min="29" max="30" width="7.42578125" style="14" customWidth="1"/>
    <col min="31" max="31" width="7.7109375" style="14" customWidth="1"/>
    <col min="32" max="32" width="7.5703125" style="14" customWidth="1"/>
    <col min="33" max="33" width="7" style="14" customWidth="1"/>
    <col min="34" max="35" width="8" style="14" customWidth="1"/>
    <col min="36" max="36" width="8.28515625" style="14" customWidth="1"/>
    <col min="37" max="38" width="7.7109375" style="14" customWidth="1"/>
    <col min="39" max="39" width="8" style="14" customWidth="1"/>
    <col min="40" max="16384" width="9.140625" style="14"/>
  </cols>
  <sheetData>
    <row r="1" spans="1:49">
      <c r="A1" s="85" t="s">
        <v>153</v>
      </c>
    </row>
    <row r="2" spans="1:49">
      <c r="A2" s="14" t="s">
        <v>152</v>
      </c>
    </row>
    <row r="3" spans="1:49">
      <c r="A3" s="83" t="s">
        <v>126</v>
      </c>
      <c r="B3" s="83"/>
      <c r="C3" s="83"/>
      <c r="D3" s="83"/>
      <c r="E3" s="83"/>
      <c r="F3" s="78"/>
    </row>
    <row r="4" spans="1:49" ht="13.5" thickBot="1">
      <c r="A4" s="84" t="s">
        <v>143</v>
      </c>
      <c r="B4" s="84"/>
      <c r="C4" s="84"/>
      <c r="D4" s="84"/>
      <c r="E4" s="84"/>
      <c r="F4" s="82"/>
    </row>
    <row r="5" spans="1:49" ht="13.5" thickBot="1">
      <c r="A5" s="30" t="s">
        <v>15</v>
      </c>
      <c r="B5" s="18" t="s">
        <v>16</v>
      </c>
      <c r="C5" s="18">
        <v>1961</v>
      </c>
      <c r="D5" s="18">
        <v>1962</v>
      </c>
      <c r="E5" s="18">
        <v>1963</v>
      </c>
      <c r="F5" s="18">
        <v>1964</v>
      </c>
      <c r="G5" s="18">
        <v>1965</v>
      </c>
      <c r="H5" s="18">
        <v>1966</v>
      </c>
      <c r="I5" s="18">
        <v>1967</v>
      </c>
      <c r="J5" s="18">
        <v>1968</v>
      </c>
      <c r="K5" s="18">
        <v>1969</v>
      </c>
      <c r="L5" s="18">
        <v>1970</v>
      </c>
      <c r="M5" s="18">
        <v>1971</v>
      </c>
      <c r="N5" s="18">
        <v>1972</v>
      </c>
      <c r="O5" s="18">
        <v>1973</v>
      </c>
      <c r="P5" s="18">
        <v>1974</v>
      </c>
      <c r="Q5" s="18">
        <v>1975</v>
      </c>
      <c r="R5" s="18">
        <v>1976</v>
      </c>
      <c r="S5" s="18">
        <v>1977</v>
      </c>
      <c r="T5" s="18">
        <v>1978</v>
      </c>
      <c r="U5" s="18">
        <v>1979</v>
      </c>
      <c r="V5" s="18">
        <v>1980</v>
      </c>
      <c r="W5" s="18">
        <v>1985</v>
      </c>
      <c r="X5" s="30">
        <v>1990</v>
      </c>
      <c r="Y5" s="17">
        <v>1991</v>
      </c>
      <c r="Z5" s="18">
        <v>1992</v>
      </c>
      <c r="AA5" s="18">
        <v>1993</v>
      </c>
      <c r="AB5" s="18">
        <v>1995</v>
      </c>
      <c r="AC5" s="18">
        <v>1996</v>
      </c>
      <c r="AD5" s="18">
        <v>1997</v>
      </c>
      <c r="AE5" s="18">
        <v>1998</v>
      </c>
      <c r="AF5" s="18">
        <v>1999</v>
      </c>
      <c r="AG5" s="18">
        <v>2000</v>
      </c>
      <c r="AH5" s="18">
        <v>2001</v>
      </c>
      <c r="AI5" s="30">
        <v>2002</v>
      </c>
      <c r="AJ5" s="17">
        <v>2003</v>
      </c>
      <c r="AK5" s="30">
        <v>2004</v>
      </c>
      <c r="AL5" s="17">
        <v>2005</v>
      </c>
      <c r="AM5" s="30">
        <v>2006</v>
      </c>
      <c r="AN5" s="17">
        <v>2007</v>
      </c>
      <c r="AO5" s="30">
        <v>2008</v>
      </c>
      <c r="AP5" s="17">
        <v>2009</v>
      </c>
      <c r="AQ5" s="17">
        <v>2010</v>
      </c>
      <c r="AR5" s="17">
        <v>2011</v>
      </c>
      <c r="AS5" s="17">
        <v>2012</v>
      </c>
      <c r="AT5" s="17">
        <v>2013</v>
      </c>
      <c r="AU5" s="17">
        <v>2014</v>
      </c>
      <c r="AV5" s="17">
        <v>2015</v>
      </c>
      <c r="AW5" s="17">
        <v>2016</v>
      </c>
    </row>
    <row r="6" spans="1:49">
      <c r="A6" s="103" t="s">
        <v>14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</row>
    <row r="7" spans="1:49">
      <c r="A7" s="1" t="s">
        <v>18</v>
      </c>
      <c r="B7" s="1" t="s">
        <v>8</v>
      </c>
      <c r="C7" s="1">
        <f>+SUM(C9:C27)</f>
        <v>317503</v>
      </c>
      <c r="D7" s="1">
        <f t="shared" ref="D7:U7" si="0">+SUM(D9:D27)</f>
        <v>248756</v>
      </c>
      <c r="E7" s="1">
        <f t="shared" si="0"/>
        <v>277284</v>
      </c>
      <c r="F7" s="1">
        <f t="shared" si="0"/>
        <v>266678</v>
      </c>
      <c r="G7" s="1">
        <f t="shared" si="0"/>
        <v>273276</v>
      </c>
      <c r="H7" s="1">
        <f t="shared" si="0"/>
        <v>279294</v>
      </c>
      <c r="I7" s="1">
        <f t="shared" si="0"/>
        <v>294298</v>
      </c>
      <c r="J7" s="1">
        <f t="shared" si="0"/>
        <v>262163</v>
      </c>
      <c r="K7" s="1">
        <f t="shared" si="0"/>
        <v>276091</v>
      </c>
      <c r="L7" s="1">
        <f t="shared" si="0"/>
        <v>284957</v>
      </c>
      <c r="M7" s="1">
        <f t="shared" si="0"/>
        <v>280014</v>
      </c>
      <c r="N7" s="1">
        <f t="shared" si="0"/>
        <v>299638</v>
      </c>
      <c r="O7" s="1">
        <f t="shared" si="0"/>
        <v>307370</v>
      </c>
      <c r="P7" s="1">
        <f t="shared" si="0"/>
        <v>321962</v>
      </c>
      <c r="Q7" s="1">
        <f t="shared" si="0"/>
        <v>330472</v>
      </c>
      <c r="R7" s="1">
        <f t="shared" si="0"/>
        <v>337911</v>
      </c>
      <c r="S7" s="1">
        <f t="shared" si="0"/>
        <v>334929</v>
      </c>
      <c r="T7" s="1">
        <f t="shared" si="0"/>
        <v>303759</v>
      </c>
      <c r="U7" s="1">
        <f t="shared" si="0"/>
        <v>359780</v>
      </c>
      <c r="V7" s="3">
        <v>339439</v>
      </c>
      <c r="W7" s="3">
        <v>297989</v>
      </c>
      <c r="X7" s="3">
        <v>412480</v>
      </c>
      <c r="Y7" s="3">
        <v>428534</v>
      </c>
      <c r="Z7" s="3">
        <v>455148</v>
      </c>
      <c r="AA7" s="3">
        <v>517357</v>
      </c>
      <c r="AB7" s="3">
        <v>736459</v>
      </c>
      <c r="AC7" s="3">
        <v>751516</v>
      </c>
      <c r="AD7" s="3">
        <v>861694</v>
      </c>
      <c r="AE7" s="3">
        <v>952605</v>
      </c>
      <c r="AF7" s="3">
        <v>930365</v>
      </c>
      <c r="AG7" s="3">
        <v>730648</v>
      </c>
      <c r="AH7" s="3">
        <v>703034</v>
      </c>
      <c r="AI7" s="3">
        <v>655687</v>
      </c>
      <c r="AJ7" s="3">
        <v>816398</v>
      </c>
      <c r="AK7" s="14">
        <f t="shared" ref="AK7:AP7" si="1">+SUM(AK9:AK27)</f>
        <v>945959</v>
      </c>
      <c r="AL7" s="14">
        <f t="shared" si="1"/>
        <v>992243</v>
      </c>
      <c r="AM7" s="14">
        <f t="shared" si="1"/>
        <v>1134425</v>
      </c>
      <c r="AN7" s="14">
        <f t="shared" si="1"/>
        <v>1406128</v>
      </c>
      <c r="AO7" s="14">
        <f t="shared" si="1"/>
        <v>1558683</v>
      </c>
      <c r="AP7" s="14">
        <f t="shared" si="1"/>
        <v>1589090</v>
      </c>
      <c r="AQ7" s="14">
        <f t="shared" ref="AQ7" si="2">+SUM(AQ9:AQ27)</f>
        <v>909197</v>
      </c>
      <c r="AR7" s="14">
        <v>1126356</v>
      </c>
      <c r="AS7" s="14">
        <v>1357163</v>
      </c>
      <c r="AT7" s="14">
        <v>1574192</v>
      </c>
      <c r="AU7" s="14">
        <v>1838280</v>
      </c>
      <c r="AV7" s="14">
        <f>+SUM(AV9:AV27)</f>
        <v>1968300</v>
      </c>
      <c r="AW7" s="119">
        <v>2220541</v>
      </c>
    </row>
    <row r="8" spans="1:49">
      <c r="A8" s="1"/>
      <c r="B8" s="1"/>
      <c r="C8" s="1"/>
      <c r="D8" s="1"/>
      <c r="E8" s="1"/>
      <c r="F8" s="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W8" s="119"/>
    </row>
    <row r="9" spans="1:49">
      <c r="A9" s="1" t="s">
        <v>19</v>
      </c>
      <c r="B9" s="1" t="s">
        <v>23</v>
      </c>
      <c r="C9" s="1">
        <v>22186</v>
      </c>
      <c r="D9" s="1">
        <v>12526</v>
      </c>
      <c r="E9" s="1">
        <v>14085</v>
      </c>
      <c r="F9" s="1">
        <v>15435</v>
      </c>
      <c r="G9" s="3">
        <v>17078</v>
      </c>
      <c r="H9" s="3">
        <v>16568</v>
      </c>
      <c r="I9" s="3">
        <v>18241</v>
      </c>
      <c r="J9" s="3">
        <v>17910</v>
      </c>
      <c r="K9" s="3">
        <v>18932</v>
      </c>
      <c r="L9" s="3">
        <v>19701</v>
      </c>
      <c r="M9" s="3">
        <v>18886</v>
      </c>
      <c r="N9" s="3">
        <v>18996</v>
      </c>
      <c r="O9" s="3">
        <v>19330</v>
      </c>
      <c r="P9" s="3">
        <v>20729</v>
      </c>
      <c r="Q9" s="3">
        <v>20591</v>
      </c>
      <c r="R9" s="3">
        <v>18936</v>
      </c>
      <c r="S9" s="3">
        <v>18076</v>
      </c>
      <c r="T9" s="3">
        <v>19971</v>
      </c>
      <c r="U9" s="3">
        <v>20600</v>
      </c>
      <c r="V9" s="3">
        <v>21315</v>
      </c>
      <c r="W9" s="3">
        <v>19935</v>
      </c>
      <c r="X9" s="3">
        <v>26151</v>
      </c>
      <c r="Y9" s="3">
        <v>23640</v>
      </c>
      <c r="Z9" s="3">
        <v>24189</v>
      </c>
      <c r="AA9" s="3">
        <v>25744</v>
      </c>
      <c r="AB9" s="3">
        <v>37609</v>
      </c>
      <c r="AC9" s="3">
        <v>41983</v>
      </c>
      <c r="AD9" s="3">
        <v>47371</v>
      </c>
      <c r="AE9" s="3">
        <v>53626</v>
      </c>
      <c r="AF9" s="3">
        <v>52360</v>
      </c>
      <c r="AG9" s="3">
        <v>30385</v>
      </c>
      <c r="AH9" s="3">
        <v>34538</v>
      </c>
      <c r="AI9" s="3">
        <v>32824</v>
      </c>
      <c r="AJ9" s="3">
        <v>42091</v>
      </c>
      <c r="AK9" s="8">
        <v>49705</v>
      </c>
      <c r="AL9" s="8">
        <v>58998</v>
      </c>
      <c r="AM9" s="8">
        <v>68778</v>
      </c>
      <c r="AN9" s="8">
        <v>84865</v>
      </c>
      <c r="AO9" s="8">
        <v>81784</v>
      </c>
      <c r="AP9" s="8">
        <v>84429</v>
      </c>
      <c r="AQ9" s="8">
        <v>57028</v>
      </c>
      <c r="AR9" s="14">
        <v>71115</v>
      </c>
      <c r="AS9" s="14">
        <v>88930</v>
      </c>
      <c r="AT9" s="14">
        <v>99135</v>
      </c>
      <c r="AU9" s="14">
        <v>112865</v>
      </c>
      <c r="AV9" s="14">
        <v>115880</v>
      </c>
      <c r="AW9" s="119">
        <v>125880</v>
      </c>
    </row>
    <row r="10" spans="1:49">
      <c r="A10" s="1" t="s">
        <v>20</v>
      </c>
      <c r="B10" s="1" t="s">
        <v>21</v>
      </c>
      <c r="C10" s="1">
        <v>16509</v>
      </c>
      <c r="D10" s="1">
        <v>14537</v>
      </c>
      <c r="E10" s="1">
        <v>15464</v>
      </c>
      <c r="F10" s="1">
        <v>14846</v>
      </c>
      <c r="G10" s="3">
        <v>14333</v>
      </c>
      <c r="H10" s="3">
        <v>12431</v>
      </c>
      <c r="I10" s="3">
        <v>12664</v>
      </c>
      <c r="J10" s="3">
        <v>12577</v>
      </c>
      <c r="K10" s="3">
        <v>12532</v>
      </c>
      <c r="L10" s="3">
        <v>12265</v>
      </c>
      <c r="M10" s="3">
        <v>13523</v>
      </c>
      <c r="N10" s="3">
        <v>14973</v>
      </c>
      <c r="O10" s="3">
        <v>15328</v>
      </c>
      <c r="P10" s="3">
        <v>16357</v>
      </c>
      <c r="Q10" s="3">
        <v>17129</v>
      </c>
      <c r="R10" s="3">
        <v>17827</v>
      </c>
      <c r="S10" s="3">
        <v>15370</v>
      </c>
      <c r="T10" s="3">
        <v>17408</v>
      </c>
      <c r="U10" s="3">
        <v>18007</v>
      </c>
      <c r="V10" s="3">
        <v>17811</v>
      </c>
      <c r="W10" s="3">
        <v>13749</v>
      </c>
      <c r="X10" s="3">
        <v>14842</v>
      </c>
      <c r="Y10" s="3">
        <v>15551</v>
      </c>
      <c r="Z10" s="3">
        <v>16658</v>
      </c>
      <c r="AA10" s="3">
        <v>20602</v>
      </c>
      <c r="AB10" s="3">
        <v>27423</v>
      </c>
      <c r="AC10" s="3">
        <v>27518</v>
      </c>
      <c r="AD10" s="3">
        <v>27934</v>
      </c>
      <c r="AE10" s="3">
        <v>30969</v>
      </c>
      <c r="AF10" s="3">
        <v>31516</v>
      </c>
      <c r="AG10" s="3">
        <v>23651</v>
      </c>
      <c r="AH10" s="3">
        <v>22358</v>
      </c>
      <c r="AI10" s="3">
        <v>21170</v>
      </c>
      <c r="AJ10" s="3">
        <v>29128</v>
      </c>
      <c r="AK10" s="8">
        <v>37334</v>
      </c>
      <c r="AL10" s="8">
        <v>43778</v>
      </c>
      <c r="AM10" s="8">
        <v>52979</v>
      </c>
      <c r="AN10" s="8">
        <v>64787</v>
      </c>
      <c r="AO10" s="8">
        <v>68405</v>
      </c>
      <c r="AP10" s="8">
        <v>73930</v>
      </c>
      <c r="AQ10" s="8">
        <v>59962</v>
      </c>
      <c r="AR10" s="14">
        <v>65999</v>
      </c>
      <c r="AS10" s="14">
        <v>79823</v>
      </c>
      <c r="AT10" s="14">
        <v>87632</v>
      </c>
      <c r="AU10" s="14">
        <v>95981</v>
      </c>
      <c r="AV10" s="14">
        <v>100268</v>
      </c>
      <c r="AW10" s="119">
        <v>106341</v>
      </c>
    </row>
    <row r="11" spans="1:49">
      <c r="A11" s="1" t="s">
        <v>22</v>
      </c>
      <c r="B11" s="1" t="s">
        <v>23</v>
      </c>
      <c r="C11" s="1">
        <v>5644</v>
      </c>
      <c r="D11" s="1">
        <v>5778</v>
      </c>
      <c r="E11" s="1">
        <v>6551</v>
      </c>
      <c r="F11" s="1">
        <v>6473</v>
      </c>
      <c r="G11" s="3">
        <v>5787</v>
      </c>
      <c r="H11" s="3">
        <v>5666</v>
      </c>
      <c r="I11" s="3">
        <v>5636</v>
      </c>
      <c r="J11" s="3">
        <v>5364</v>
      </c>
      <c r="K11" s="3">
        <v>5545</v>
      </c>
      <c r="L11" s="3">
        <v>5481</v>
      </c>
      <c r="M11" s="3">
        <v>5642</v>
      </c>
      <c r="N11" s="3">
        <v>5930</v>
      </c>
      <c r="O11" s="3">
        <v>5719</v>
      </c>
      <c r="P11" s="3">
        <v>5480</v>
      </c>
      <c r="Q11" s="3">
        <v>6028</v>
      </c>
      <c r="R11" s="3">
        <v>6005</v>
      </c>
      <c r="S11" s="3">
        <v>6184</v>
      </c>
      <c r="T11" s="3">
        <v>6913</v>
      </c>
      <c r="U11" s="3">
        <v>7158</v>
      </c>
      <c r="V11" s="3">
        <v>6847</v>
      </c>
      <c r="W11" s="3">
        <v>5379</v>
      </c>
      <c r="X11" s="3">
        <v>6117</v>
      </c>
      <c r="Y11" s="3">
        <v>6198</v>
      </c>
      <c r="Z11" s="3">
        <v>6007</v>
      </c>
      <c r="AA11" s="3">
        <v>6299</v>
      </c>
      <c r="AB11" s="3">
        <v>10424</v>
      </c>
      <c r="AC11" s="3">
        <v>11308</v>
      </c>
      <c r="AD11" s="3">
        <v>13230</v>
      </c>
      <c r="AE11" s="3">
        <v>16172</v>
      </c>
      <c r="AF11" s="3">
        <v>19690</v>
      </c>
      <c r="AG11" s="3">
        <v>18645</v>
      </c>
      <c r="AH11" s="3">
        <v>17409</v>
      </c>
      <c r="AI11" s="3">
        <v>18629</v>
      </c>
      <c r="AJ11" s="3">
        <v>26400</v>
      </c>
      <c r="AK11" s="8">
        <v>26687</v>
      </c>
      <c r="AL11" s="8">
        <v>28778</v>
      </c>
      <c r="AM11" s="8">
        <v>33934</v>
      </c>
      <c r="AN11" s="8">
        <v>40412</v>
      </c>
      <c r="AO11" s="8">
        <v>51309</v>
      </c>
      <c r="AP11" s="8">
        <v>55422</v>
      </c>
      <c r="AQ11" s="8">
        <v>35310</v>
      </c>
      <c r="AR11" s="14">
        <v>45161</v>
      </c>
      <c r="AS11" s="14">
        <v>54632</v>
      </c>
      <c r="AT11" s="14">
        <v>65001</v>
      </c>
      <c r="AU11" s="14">
        <v>72901</v>
      </c>
      <c r="AV11" s="14">
        <v>76326</v>
      </c>
      <c r="AW11" s="119">
        <v>86651</v>
      </c>
    </row>
    <row r="12" spans="1:49">
      <c r="A12" s="1" t="s">
        <v>24</v>
      </c>
      <c r="B12" s="1" t="s">
        <v>25</v>
      </c>
      <c r="C12" s="1">
        <v>18675</v>
      </c>
      <c r="D12" s="1">
        <v>19847</v>
      </c>
      <c r="E12" s="1">
        <v>22062</v>
      </c>
      <c r="F12" s="1">
        <v>21598</v>
      </c>
      <c r="G12" s="3">
        <v>20689</v>
      </c>
      <c r="H12" s="3">
        <v>19603</v>
      </c>
      <c r="I12" s="3">
        <v>20415</v>
      </c>
      <c r="J12" s="3">
        <v>16395</v>
      </c>
      <c r="K12" s="3">
        <v>16523</v>
      </c>
      <c r="L12" s="3">
        <v>17986</v>
      </c>
      <c r="M12" s="3">
        <v>17731</v>
      </c>
      <c r="N12" s="3">
        <v>19221</v>
      </c>
      <c r="O12" s="3">
        <v>18739</v>
      </c>
      <c r="P12" s="3">
        <v>19670</v>
      </c>
      <c r="Q12" s="3">
        <v>21409</v>
      </c>
      <c r="R12" s="3">
        <v>22199</v>
      </c>
      <c r="S12" s="3">
        <v>22543</v>
      </c>
      <c r="T12" s="3">
        <v>25801</v>
      </c>
      <c r="U12" s="3">
        <v>25988</v>
      </c>
      <c r="V12" s="3">
        <v>26164</v>
      </c>
      <c r="W12" s="3">
        <v>24546</v>
      </c>
      <c r="X12" s="3">
        <v>27650</v>
      </c>
      <c r="Y12" s="3">
        <v>31370</v>
      </c>
      <c r="Z12" s="3">
        <v>33117</v>
      </c>
      <c r="AA12" s="3">
        <v>39679</v>
      </c>
      <c r="AB12" s="3">
        <v>55421</v>
      </c>
      <c r="AC12" s="3">
        <v>57984</v>
      </c>
      <c r="AD12" s="3">
        <v>61650</v>
      </c>
      <c r="AE12" s="3">
        <v>66999</v>
      </c>
      <c r="AF12" s="3">
        <v>66351</v>
      </c>
      <c r="AG12" s="3">
        <v>62986</v>
      </c>
      <c r="AH12" s="3">
        <v>41863</v>
      </c>
      <c r="AI12" s="3">
        <v>27874</v>
      </c>
      <c r="AJ12" s="3">
        <v>39249</v>
      </c>
      <c r="AK12" s="8">
        <v>48095</v>
      </c>
      <c r="AL12" s="8">
        <v>53421</v>
      </c>
      <c r="AM12" s="8">
        <v>62656</v>
      </c>
      <c r="AN12" s="8">
        <v>78931</v>
      </c>
      <c r="AO12" s="8">
        <v>90847</v>
      </c>
      <c r="AP12" s="8">
        <v>98076</v>
      </c>
      <c r="AQ12" s="8">
        <v>65314</v>
      </c>
      <c r="AR12" s="14">
        <v>74327</v>
      </c>
      <c r="AS12" s="14">
        <v>84496</v>
      </c>
      <c r="AT12" s="14">
        <v>93563</v>
      </c>
      <c r="AU12" s="14">
        <v>101848</v>
      </c>
      <c r="AV12" s="14">
        <v>105062</v>
      </c>
      <c r="AW12" s="119">
        <v>116466</v>
      </c>
    </row>
    <row r="13" spans="1:49">
      <c r="A13" s="1" t="s">
        <v>26</v>
      </c>
      <c r="B13" s="1" t="s">
        <v>27</v>
      </c>
      <c r="C13" s="1">
        <v>27647</v>
      </c>
      <c r="D13" s="1">
        <v>18673</v>
      </c>
      <c r="E13" s="1">
        <v>21498</v>
      </c>
      <c r="F13" s="1">
        <v>21131</v>
      </c>
      <c r="G13" s="3">
        <v>22183</v>
      </c>
      <c r="H13" s="3">
        <v>23260</v>
      </c>
      <c r="I13" s="3">
        <v>22265</v>
      </c>
      <c r="J13" s="3">
        <v>18004</v>
      </c>
      <c r="K13" s="3">
        <v>20526</v>
      </c>
      <c r="L13" s="3">
        <v>21268</v>
      </c>
      <c r="M13" s="3">
        <v>21870</v>
      </c>
      <c r="N13" s="3">
        <v>24954</v>
      </c>
      <c r="O13" s="3">
        <v>26140</v>
      </c>
      <c r="P13" s="3">
        <v>25650</v>
      </c>
      <c r="Q13" s="3">
        <v>26972</v>
      </c>
      <c r="R13" s="3">
        <v>28069</v>
      </c>
      <c r="S13" s="3">
        <v>28430</v>
      </c>
      <c r="T13" s="3">
        <v>28614</v>
      </c>
      <c r="U13" s="3">
        <v>28672</v>
      </c>
      <c r="V13" s="3">
        <v>30083</v>
      </c>
      <c r="W13" s="3">
        <v>26584</v>
      </c>
      <c r="X13" s="3">
        <v>37516</v>
      </c>
      <c r="Y13" s="3">
        <v>41556</v>
      </c>
      <c r="Z13" s="3">
        <v>43381</v>
      </c>
      <c r="AA13" s="3">
        <v>47970</v>
      </c>
      <c r="AB13" s="3">
        <v>63290</v>
      </c>
      <c r="AC13" s="3">
        <v>59531</v>
      </c>
      <c r="AD13" s="3">
        <v>73565</v>
      </c>
      <c r="AE13" s="3">
        <v>83572</v>
      </c>
      <c r="AF13" s="3">
        <v>68236</v>
      </c>
      <c r="AG13" s="3">
        <v>43392</v>
      </c>
      <c r="AH13" s="3">
        <v>52725</v>
      </c>
      <c r="AI13" s="3">
        <v>63448</v>
      </c>
      <c r="AJ13" s="3">
        <v>74642</v>
      </c>
      <c r="AK13" s="8">
        <v>86379</v>
      </c>
      <c r="AL13" s="8">
        <v>79233</v>
      </c>
      <c r="AM13" s="8">
        <v>90207</v>
      </c>
      <c r="AN13" s="8">
        <v>109063</v>
      </c>
      <c r="AO13" s="8">
        <v>120759</v>
      </c>
      <c r="AP13" s="8">
        <v>109052</v>
      </c>
      <c r="AQ13" s="8">
        <v>36361</v>
      </c>
      <c r="AR13" s="14">
        <v>52654</v>
      </c>
      <c r="AS13" s="14">
        <v>69568</v>
      </c>
      <c r="AT13" s="14">
        <v>90896</v>
      </c>
      <c r="AU13" s="14">
        <v>114752</v>
      </c>
      <c r="AV13" s="14">
        <v>132975</v>
      </c>
      <c r="AW13" s="119">
        <v>152553</v>
      </c>
    </row>
    <row r="14" spans="1:49">
      <c r="A14" s="1" t="s">
        <v>28</v>
      </c>
      <c r="B14" s="1" t="s">
        <v>29</v>
      </c>
      <c r="C14" s="1">
        <v>17381</v>
      </c>
      <c r="D14" s="1">
        <v>14546</v>
      </c>
      <c r="E14" s="1">
        <v>17071</v>
      </c>
      <c r="F14" s="1">
        <v>16953</v>
      </c>
      <c r="G14" s="3">
        <v>17365</v>
      </c>
      <c r="H14" s="3">
        <v>16395</v>
      </c>
      <c r="I14" s="3">
        <v>17208</v>
      </c>
      <c r="J14" s="3">
        <v>13672</v>
      </c>
      <c r="K14" s="3">
        <v>16517</v>
      </c>
      <c r="L14" s="3">
        <v>19461</v>
      </c>
      <c r="M14" s="3">
        <v>19476</v>
      </c>
      <c r="N14" s="3">
        <v>22205</v>
      </c>
      <c r="O14" s="3">
        <v>22324</v>
      </c>
      <c r="P14" s="3">
        <v>22998</v>
      </c>
      <c r="Q14" s="3">
        <v>22184</v>
      </c>
      <c r="R14" s="3">
        <v>22730</v>
      </c>
      <c r="S14" s="3">
        <v>23505</v>
      </c>
      <c r="T14" s="3">
        <v>24682</v>
      </c>
      <c r="U14" s="3">
        <v>24592</v>
      </c>
      <c r="V14" s="3">
        <v>23640</v>
      </c>
      <c r="W14" s="3">
        <v>17963</v>
      </c>
      <c r="X14" s="3">
        <v>29290</v>
      </c>
      <c r="Y14" s="3">
        <v>29957</v>
      </c>
      <c r="Z14" s="3">
        <v>27497</v>
      </c>
      <c r="AA14" s="3">
        <v>32529</v>
      </c>
      <c r="AB14" s="3">
        <v>44623</v>
      </c>
      <c r="AC14" s="3">
        <v>45281</v>
      </c>
      <c r="AD14" s="3">
        <v>51404</v>
      </c>
      <c r="AE14" s="3">
        <v>58266</v>
      </c>
      <c r="AF14" s="3">
        <v>55608</v>
      </c>
      <c r="AG14" s="3">
        <v>43596</v>
      </c>
      <c r="AH14" s="3">
        <v>42821</v>
      </c>
      <c r="AI14" s="3">
        <v>35902</v>
      </c>
      <c r="AJ14" s="3">
        <v>42259</v>
      </c>
      <c r="AK14" s="8">
        <v>50466</v>
      </c>
      <c r="AL14" s="8">
        <v>49971</v>
      </c>
      <c r="AM14" s="8">
        <v>54656</v>
      </c>
      <c r="AN14" s="8">
        <v>70294</v>
      </c>
      <c r="AO14" s="8">
        <v>76428</v>
      </c>
      <c r="AP14" s="8">
        <v>70817</v>
      </c>
      <c r="AQ14" s="8">
        <v>41470</v>
      </c>
      <c r="AR14" s="14">
        <v>51074</v>
      </c>
      <c r="AS14" s="14">
        <v>62931</v>
      </c>
      <c r="AT14" s="14">
        <v>74805</v>
      </c>
      <c r="AU14" s="14">
        <v>85622</v>
      </c>
      <c r="AV14" s="14">
        <v>98057</v>
      </c>
      <c r="AW14" s="119">
        <v>108142</v>
      </c>
    </row>
    <row r="15" spans="1:49">
      <c r="A15" s="1" t="s">
        <v>30</v>
      </c>
      <c r="B15" s="1" t="s">
        <v>31</v>
      </c>
      <c r="C15" s="1">
        <v>12436</v>
      </c>
      <c r="D15" s="1">
        <v>6447</v>
      </c>
      <c r="E15" s="1">
        <v>7476</v>
      </c>
      <c r="F15" s="1">
        <v>8164</v>
      </c>
      <c r="G15" s="3">
        <v>9067</v>
      </c>
      <c r="H15" s="3">
        <v>9040</v>
      </c>
      <c r="I15" s="3">
        <v>9863</v>
      </c>
      <c r="J15" s="3">
        <v>9719</v>
      </c>
      <c r="K15" s="3">
        <v>10903</v>
      </c>
      <c r="L15" s="3">
        <v>11497</v>
      </c>
      <c r="M15" s="3">
        <v>10809</v>
      </c>
      <c r="N15" s="3">
        <v>11215</v>
      </c>
      <c r="O15" s="3">
        <v>10583</v>
      </c>
      <c r="P15" s="3">
        <v>12816</v>
      </c>
      <c r="Q15" s="3">
        <v>13313</v>
      </c>
      <c r="R15" s="3">
        <v>13601</v>
      </c>
      <c r="S15" s="3">
        <v>13038</v>
      </c>
      <c r="T15" s="3">
        <v>14399</v>
      </c>
      <c r="U15" s="3">
        <v>14542</v>
      </c>
      <c r="V15" s="3">
        <v>12925</v>
      </c>
      <c r="W15" s="3">
        <v>10923</v>
      </c>
      <c r="X15" s="3">
        <v>16342</v>
      </c>
      <c r="Y15" s="3">
        <v>14444</v>
      </c>
      <c r="Z15" s="3">
        <v>15048</v>
      </c>
      <c r="AA15" s="3">
        <v>16462</v>
      </c>
      <c r="AB15" s="3">
        <v>24355</v>
      </c>
      <c r="AC15" s="3">
        <v>25684</v>
      </c>
      <c r="AD15" s="3">
        <v>29603</v>
      </c>
      <c r="AE15" s="3">
        <v>33572</v>
      </c>
      <c r="AF15" s="3">
        <v>33204</v>
      </c>
      <c r="AG15" s="3">
        <v>21400</v>
      </c>
      <c r="AH15" s="3">
        <v>24798</v>
      </c>
      <c r="AI15" s="3">
        <v>26545</v>
      </c>
      <c r="AJ15" s="3">
        <v>30265</v>
      </c>
      <c r="AK15" s="8">
        <v>35970</v>
      </c>
      <c r="AL15" s="8">
        <v>41148</v>
      </c>
      <c r="AM15" s="8">
        <v>48146</v>
      </c>
      <c r="AN15" s="8">
        <v>58782</v>
      </c>
      <c r="AO15" s="8">
        <v>48317</v>
      </c>
      <c r="AP15" s="8">
        <v>53298</v>
      </c>
      <c r="AQ15" s="8">
        <v>34818</v>
      </c>
      <c r="AR15" s="14">
        <v>43528</v>
      </c>
      <c r="AS15" s="14">
        <v>47552</v>
      </c>
      <c r="AT15" s="14">
        <v>53220</v>
      </c>
      <c r="AU15" s="14">
        <v>62079</v>
      </c>
      <c r="AV15" s="14">
        <v>68586</v>
      </c>
      <c r="AW15" s="119">
        <v>75766</v>
      </c>
    </row>
    <row r="16" spans="1:49">
      <c r="A16" s="1" t="s">
        <v>32</v>
      </c>
      <c r="B16" s="1" t="s">
        <v>154</v>
      </c>
      <c r="C16" s="1">
        <v>13181</v>
      </c>
      <c r="D16" s="1">
        <v>8302</v>
      </c>
      <c r="E16" s="1">
        <v>9415</v>
      </c>
      <c r="F16" s="1">
        <v>9203</v>
      </c>
      <c r="G16" s="3">
        <v>10301</v>
      </c>
      <c r="H16" s="3">
        <v>9960</v>
      </c>
      <c r="I16" s="3">
        <v>10046</v>
      </c>
      <c r="J16" s="3">
        <v>9886</v>
      </c>
      <c r="K16" s="3">
        <v>11301</v>
      </c>
      <c r="L16" s="3">
        <v>11058</v>
      </c>
      <c r="M16" s="3">
        <v>10389</v>
      </c>
      <c r="N16" s="3">
        <v>10808</v>
      </c>
      <c r="O16" s="3">
        <v>11775</v>
      </c>
      <c r="P16" s="3">
        <v>12702</v>
      </c>
      <c r="Q16" s="3">
        <v>12690</v>
      </c>
      <c r="R16" s="3">
        <v>13388</v>
      </c>
      <c r="S16" s="3">
        <v>14006</v>
      </c>
      <c r="T16" s="3">
        <v>14770</v>
      </c>
      <c r="U16" s="3">
        <v>14907</v>
      </c>
      <c r="V16" s="3">
        <v>10698</v>
      </c>
      <c r="W16" s="3">
        <v>8011</v>
      </c>
      <c r="X16" s="3">
        <v>13636</v>
      </c>
      <c r="Y16" s="3">
        <v>12149</v>
      </c>
      <c r="Z16" s="3">
        <v>12148</v>
      </c>
      <c r="AA16" s="3">
        <v>12300</v>
      </c>
      <c r="AB16" s="3">
        <v>19231</v>
      </c>
      <c r="AC16" s="3">
        <v>21109</v>
      </c>
      <c r="AD16" s="3">
        <v>23580</v>
      </c>
      <c r="AE16" s="3">
        <v>26454</v>
      </c>
      <c r="AF16" s="3">
        <v>24257</v>
      </c>
      <c r="AG16" s="3">
        <v>17631</v>
      </c>
      <c r="AH16" s="3">
        <v>18447</v>
      </c>
      <c r="AI16" s="3">
        <v>19689</v>
      </c>
      <c r="AJ16" s="3">
        <v>24482</v>
      </c>
      <c r="AK16" s="8">
        <v>29856</v>
      </c>
      <c r="AL16" s="8">
        <v>34119</v>
      </c>
      <c r="AM16" s="8">
        <v>39182</v>
      </c>
      <c r="AN16" s="8">
        <v>47655</v>
      </c>
      <c r="AO16" s="8">
        <v>46229</v>
      </c>
      <c r="AP16" s="8">
        <v>48012</v>
      </c>
      <c r="AQ16" s="8">
        <v>28534</v>
      </c>
      <c r="AR16" s="14">
        <v>34090</v>
      </c>
      <c r="AS16" s="14">
        <v>44745</v>
      </c>
      <c r="AT16" s="14">
        <v>49024</v>
      </c>
      <c r="AU16" s="14">
        <v>59145</v>
      </c>
      <c r="AV16" s="14">
        <v>63665</v>
      </c>
      <c r="AW16" s="119">
        <v>70276</v>
      </c>
    </row>
    <row r="17" spans="1:49">
      <c r="A17" s="1" t="s">
        <v>33</v>
      </c>
      <c r="B17" s="1" t="s">
        <v>34</v>
      </c>
      <c r="C17" s="1">
        <v>12670</v>
      </c>
      <c r="D17" s="1">
        <v>6181</v>
      </c>
      <c r="E17" s="1">
        <v>7222</v>
      </c>
      <c r="F17" s="1">
        <v>7169</v>
      </c>
      <c r="G17" s="3">
        <v>7900</v>
      </c>
      <c r="H17" s="3">
        <v>7910</v>
      </c>
      <c r="I17" s="3">
        <v>8139</v>
      </c>
      <c r="J17" s="3">
        <v>7161</v>
      </c>
      <c r="K17" s="3">
        <v>7993</v>
      </c>
      <c r="L17" s="3">
        <v>7840</v>
      </c>
      <c r="M17" s="3">
        <v>8038</v>
      </c>
      <c r="N17" s="3">
        <v>8231</v>
      </c>
      <c r="O17" s="3">
        <v>8993</v>
      </c>
      <c r="P17" s="3">
        <v>8906</v>
      </c>
      <c r="Q17" s="3">
        <v>9606</v>
      </c>
      <c r="R17" s="3">
        <v>10185</v>
      </c>
      <c r="S17" s="3">
        <v>10448</v>
      </c>
      <c r="T17" s="3">
        <v>11221</v>
      </c>
      <c r="U17" s="3">
        <v>11011</v>
      </c>
      <c r="V17" s="3">
        <v>9228</v>
      </c>
      <c r="W17" s="3">
        <v>7505</v>
      </c>
      <c r="X17" s="3">
        <v>12516</v>
      </c>
      <c r="Y17" s="3">
        <v>14299</v>
      </c>
      <c r="Z17" s="3">
        <v>13271</v>
      </c>
      <c r="AA17" s="3">
        <v>12722</v>
      </c>
      <c r="AB17" s="3">
        <v>19262</v>
      </c>
      <c r="AC17" s="3">
        <v>19766</v>
      </c>
      <c r="AD17" s="3">
        <v>22570</v>
      </c>
      <c r="AE17" s="3">
        <v>25043</v>
      </c>
      <c r="AF17" s="3">
        <v>23974</v>
      </c>
      <c r="AG17" s="3">
        <v>20370</v>
      </c>
      <c r="AH17" s="3">
        <v>18172</v>
      </c>
      <c r="AI17" s="3">
        <v>18312</v>
      </c>
      <c r="AJ17" s="3">
        <v>23751</v>
      </c>
      <c r="AK17" s="8">
        <v>24288</v>
      </c>
      <c r="AL17" s="8">
        <v>26326</v>
      </c>
      <c r="AM17" s="8">
        <v>31088</v>
      </c>
      <c r="AN17" s="8">
        <v>39559</v>
      </c>
      <c r="AO17" s="8">
        <v>45211</v>
      </c>
      <c r="AP17" s="8">
        <v>51763</v>
      </c>
      <c r="AQ17" s="8">
        <v>26858</v>
      </c>
      <c r="AR17" s="14">
        <v>34772</v>
      </c>
      <c r="AS17" s="14">
        <v>44065</v>
      </c>
      <c r="AT17" s="14">
        <v>51384</v>
      </c>
      <c r="AU17" s="14">
        <v>62108</v>
      </c>
      <c r="AV17" s="14">
        <v>69930</v>
      </c>
      <c r="AW17" s="119">
        <v>82402</v>
      </c>
    </row>
    <row r="18" spans="1:49">
      <c r="A18" s="1" t="s">
        <v>35</v>
      </c>
      <c r="B18" s="1" t="s">
        <v>36</v>
      </c>
      <c r="C18" s="1">
        <v>60899</v>
      </c>
      <c r="D18" s="1">
        <v>58123</v>
      </c>
      <c r="E18" s="1">
        <v>65463</v>
      </c>
      <c r="F18" s="1">
        <v>60048</v>
      </c>
      <c r="G18" s="3">
        <v>58350</v>
      </c>
      <c r="H18" s="3">
        <v>64582</v>
      </c>
      <c r="I18" s="3">
        <v>74104</v>
      </c>
      <c r="J18" s="3">
        <v>64573</v>
      </c>
      <c r="K18" s="3">
        <v>63225</v>
      </c>
      <c r="L18" s="3">
        <v>62586</v>
      </c>
      <c r="M18" s="3">
        <v>58417</v>
      </c>
      <c r="N18" s="3">
        <v>61858</v>
      </c>
      <c r="O18" s="3">
        <v>61122</v>
      </c>
      <c r="P18" s="3">
        <v>68420</v>
      </c>
      <c r="Q18" s="3">
        <v>69391</v>
      </c>
      <c r="R18" s="3">
        <v>70123</v>
      </c>
      <c r="S18" s="3">
        <v>65613</v>
      </c>
      <c r="T18" s="3">
        <v>13691</v>
      </c>
      <c r="U18" s="3">
        <v>69131</v>
      </c>
      <c r="V18" s="3">
        <v>63435</v>
      </c>
      <c r="W18" s="3">
        <v>57022</v>
      </c>
      <c r="X18" s="3">
        <v>72700</v>
      </c>
      <c r="Y18" s="3">
        <v>79702</v>
      </c>
      <c r="Z18" s="3">
        <v>84196</v>
      </c>
      <c r="AA18" s="3">
        <v>102960</v>
      </c>
      <c r="AB18" s="3">
        <v>142838</v>
      </c>
      <c r="AC18" s="3">
        <v>139968</v>
      </c>
      <c r="AD18" s="3">
        <v>160154</v>
      </c>
      <c r="AE18" s="3">
        <v>164730</v>
      </c>
      <c r="AF18" s="3">
        <v>171847</v>
      </c>
      <c r="AG18" s="3">
        <v>151551</v>
      </c>
      <c r="AH18" s="3">
        <v>155267</v>
      </c>
      <c r="AI18" s="3">
        <v>107561</v>
      </c>
      <c r="AJ18" s="3">
        <v>123890</v>
      </c>
      <c r="AK18" s="8">
        <v>135388</v>
      </c>
      <c r="AL18" s="8">
        <v>127378</v>
      </c>
      <c r="AM18" s="8">
        <v>129910</v>
      </c>
      <c r="AN18" s="8">
        <v>156593</v>
      </c>
      <c r="AO18" s="8">
        <v>178601</v>
      </c>
      <c r="AP18" s="8">
        <v>205420</v>
      </c>
      <c r="AQ18" s="8">
        <v>125048</v>
      </c>
      <c r="AR18" s="14">
        <v>156817</v>
      </c>
      <c r="AS18" s="14">
        <v>172884</v>
      </c>
      <c r="AT18" s="14">
        <v>201994</v>
      </c>
      <c r="AU18" s="14">
        <v>230687</v>
      </c>
      <c r="AV18" s="14">
        <v>241874</v>
      </c>
      <c r="AW18" s="119">
        <v>278988</v>
      </c>
    </row>
    <row r="19" spans="1:49">
      <c r="A19" s="1" t="s">
        <v>37</v>
      </c>
      <c r="B19" s="1" t="s">
        <v>38</v>
      </c>
      <c r="C19" s="1">
        <v>16613</v>
      </c>
      <c r="D19" s="1">
        <v>13682</v>
      </c>
      <c r="E19" s="1">
        <v>14365</v>
      </c>
      <c r="F19" s="1">
        <v>13519</v>
      </c>
      <c r="G19" s="3">
        <v>13732</v>
      </c>
      <c r="H19" s="3">
        <v>14465</v>
      </c>
      <c r="I19" s="3">
        <v>13699</v>
      </c>
      <c r="J19" s="3">
        <v>12628</v>
      </c>
      <c r="K19" s="3">
        <v>13539</v>
      </c>
      <c r="L19" s="3">
        <v>13974</v>
      </c>
      <c r="M19" s="3">
        <v>13713</v>
      </c>
      <c r="N19" s="3">
        <f>12690+159</f>
        <v>12849</v>
      </c>
      <c r="O19" s="3">
        <f>12908+149</f>
        <v>13057</v>
      </c>
      <c r="P19" s="3">
        <f>12893+122</f>
        <v>13015</v>
      </c>
      <c r="Q19" s="3">
        <v>12972</v>
      </c>
      <c r="R19" s="3">
        <f>13304+145</f>
        <v>13449</v>
      </c>
      <c r="S19" s="3">
        <f>13950+192</f>
        <v>14142</v>
      </c>
      <c r="T19" s="3">
        <f>15485+167</f>
        <v>15652</v>
      </c>
      <c r="U19" s="3">
        <f>15720+165</f>
        <v>15885</v>
      </c>
      <c r="V19" s="3">
        <v>16433</v>
      </c>
      <c r="W19" s="3">
        <v>14882</v>
      </c>
      <c r="X19" s="3">
        <v>24678</v>
      </c>
      <c r="Y19" s="3">
        <v>25498</v>
      </c>
      <c r="Z19" s="3">
        <v>30602</v>
      </c>
      <c r="AA19" s="3">
        <v>33941</v>
      </c>
      <c r="AB19" s="3">
        <v>50436</v>
      </c>
      <c r="AC19" s="3">
        <v>56174</v>
      </c>
      <c r="AD19" s="3">
        <v>62318</v>
      </c>
      <c r="AE19" s="3">
        <v>67337</v>
      </c>
      <c r="AF19" s="3">
        <v>70904</v>
      </c>
      <c r="AG19" s="3">
        <v>67607</v>
      </c>
      <c r="AH19" s="3">
        <v>49200</v>
      </c>
      <c r="AI19" s="3">
        <v>41156</v>
      </c>
      <c r="AJ19" s="3">
        <v>52902</v>
      </c>
      <c r="AK19" s="8">
        <v>60412</v>
      </c>
      <c r="AL19" s="8">
        <v>67919</v>
      </c>
      <c r="AM19" s="8">
        <v>78100</v>
      </c>
      <c r="AN19" s="8">
        <v>98914</v>
      </c>
      <c r="AO19" s="8">
        <v>112546</v>
      </c>
      <c r="AP19" s="8">
        <v>105328</v>
      </c>
      <c r="AQ19" s="8">
        <v>87548</v>
      </c>
      <c r="AR19" s="14">
        <v>91788</v>
      </c>
      <c r="AS19" s="14">
        <v>98552</v>
      </c>
      <c r="AT19" s="14">
        <v>107184</v>
      </c>
      <c r="AU19" s="14">
        <v>119319</v>
      </c>
      <c r="AV19" s="14">
        <v>118830</v>
      </c>
      <c r="AW19" s="119">
        <v>122817</v>
      </c>
    </row>
    <row r="20" spans="1:49">
      <c r="A20" s="1" t="s">
        <v>39</v>
      </c>
      <c r="B20" s="1" t="s">
        <v>40</v>
      </c>
      <c r="C20" s="1">
        <v>18507</v>
      </c>
      <c r="D20" s="1">
        <v>9883</v>
      </c>
      <c r="E20" s="1">
        <v>12719</v>
      </c>
      <c r="F20" s="1">
        <v>13869</v>
      </c>
      <c r="G20" s="3">
        <v>15449</v>
      </c>
      <c r="H20" s="3">
        <v>16594</v>
      </c>
      <c r="I20" s="3">
        <v>17674</v>
      </c>
      <c r="J20" s="3">
        <v>17358</v>
      </c>
      <c r="K20" s="3">
        <v>18747</v>
      </c>
      <c r="L20" s="3">
        <v>20428</v>
      </c>
      <c r="M20" s="3">
        <v>21136</v>
      </c>
      <c r="N20" s="3">
        <v>23449</v>
      </c>
      <c r="O20" s="3">
        <v>25155</v>
      </c>
      <c r="P20" s="3">
        <v>26132</v>
      </c>
      <c r="Q20" s="3">
        <v>26633</v>
      </c>
      <c r="R20" s="3">
        <v>27045</v>
      </c>
      <c r="S20" s="3">
        <v>26318</v>
      </c>
      <c r="T20" s="3">
        <v>28841</v>
      </c>
      <c r="U20" s="3">
        <v>28698</v>
      </c>
      <c r="V20" s="3">
        <v>26991</v>
      </c>
      <c r="W20" s="3">
        <v>26168</v>
      </c>
      <c r="X20" s="3">
        <v>36779</v>
      </c>
      <c r="Y20" s="3">
        <v>34875</v>
      </c>
      <c r="Z20" s="3">
        <v>38087</v>
      </c>
      <c r="AA20" s="3">
        <v>38019</v>
      </c>
      <c r="AB20" s="3">
        <v>56240</v>
      </c>
      <c r="AC20" s="3">
        <v>58430</v>
      </c>
      <c r="AD20" s="3">
        <v>69077</v>
      </c>
      <c r="AE20" s="3">
        <v>76205</v>
      </c>
      <c r="AF20" s="3">
        <v>60253</v>
      </c>
      <c r="AG20" s="3">
        <v>36127</v>
      </c>
      <c r="AH20" s="3">
        <v>47728</v>
      </c>
      <c r="AI20" s="3">
        <v>54329</v>
      </c>
      <c r="AJ20" s="3">
        <v>64593</v>
      </c>
      <c r="AK20" s="8">
        <v>74633</v>
      </c>
      <c r="AL20" s="8">
        <v>77071</v>
      </c>
      <c r="AM20" s="8">
        <v>84489</v>
      </c>
      <c r="AN20" s="8">
        <v>99703</v>
      </c>
      <c r="AO20" s="8">
        <v>107631</v>
      </c>
      <c r="AP20" s="8">
        <v>96182</v>
      </c>
      <c r="AQ20" s="8">
        <v>32950</v>
      </c>
      <c r="AR20" s="14">
        <v>46609</v>
      </c>
      <c r="AS20" s="14">
        <v>61301</v>
      </c>
      <c r="AT20" s="14">
        <v>77993</v>
      </c>
      <c r="AU20" s="14">
        <v>99577</v>
      </c>
      <c r="AV20" s="14">
        <v>112883</v>
      </c>
      <c r="AW20" s="119">
        <v>127564</v>
      </c>
    </row>
    <row r="21" spans="1:49">
      <c r="A21" s="1" t="s">
        <v>41</v>
      </c>
      <c r="B21" s="1" t="s">
        <v>42</v>
      </c>
      <c r="C21" s="1">
        <v>14279</v>
      </c>
      <c r="D21" s="1">
        <v>8571</v>
      </c>
      <c r="E21" s="1">
        <v>9370</v>
      </c>
      <c r="F21" s="1">
        <v>8906</v>
      </c>
      <c r="G21" s="3">
        <v>9066</v>
      </c>
      <c r="H21" s="3">
        <v>9380</v>
      </c>
      <c r="I21" s="3">
        <v>8000</v>
      </c>
      <c r="J21" s="3">
        <v>6640</v>
      </c>
      <c r="K21" s="3">
        <v>7397</v>
      </c>
      <c r="L21" s="3">
        <v>7947</v>
      </c>
      <c r="M21" s="3">
        <v>7486</v>
      </c>
      <c r="N21" s="3">
        <v>8564</v>
      </c>
      <c r="O21" s="3">
        <v>9506</v>
      </c>
      <c r="P21" s="3">
        <v>8696</v>
      </c>
      <c r="Q21" s="3">
        <v>8826</v>
      </c>
      <c r="R21" s="3">
        <v>9011</v>
      </c>
      <c r="S21" s="3">
        <v>9300</v>
      </c>
      <c r="T21" s="3">
        <v>9721</v>
      </c>
      <c r="U21" s="3">
        <v>9094</v>
      </c>
      <c r="V21" s="3">
        <v>7616</v>
      </c>
      <c r="W21" s="3">
        <v>6739</v>
      </c>
      <c r="X21" s="3">
        <v>9481</v>
      </c>
      <c r="Y21" s="3">
        <v>10323</v>
      </c>
      <c r="Z21" s="3">
        <v>13916</v>
      </c>
      <c r="AA21" s="3">
        <v>14449</v>
      </c>
      <c r="AB21" s="3">
        <v>22122</v>
      </c>
      <c r="AC21" s="3">
        <v>24987</v>
      </c>
      <c r="AD21" s="3">
        <v>28545</v>
      </c>
      <c r="AE21" s="3">
        <v>33473</v>
      </c>
      <c r="AF21" s="3">
        <v>29474</v>
      </c>
      <c r="AG21" s="3">
        <v>17901</v>
      </c>
      <c r="AH21" s="3">
        <v>16079</v>
      </c>
      <c r="AI21" s="3">
        <v>19427</v>
      </c>
      <c r="AJ21" s="3">
        <v>27308</v>
      </c>
      <c r="AK21" s="8">
        <v>32725</v>
      </c>
      <c r="AL21" s="8">
        <v>33580</v>
      </c>
      <c r="AM21" s="8">
        <v>40487</v>
      </c>
      <c r="AN21" s="8">
        <v>48648</v>
      </c>
      <c r="AO21" s="8">
        <v>57563</v>
      </c>
      <c r="AP21" s="8">
        <v>54834</v>
      </c>
      <c r="AQ21" s="8">
        <v>21895</v>
      </c>
      <c r="AR21" s="14">
        <v>36243</v>
      </c>
      <c r="AS21" s="14">
        <v>48632</v>
      </c>
      <c r="AT21" s="14">
        <v>61262</v>
      </c>
      <c r="AU21" s="14">
        <v>77614</v>
      </c>
      <c r="AV21" s="14">
        <v>89768</v>
      </c>
      <c r="AW21" s="119">
        <v>103171</v>
      </c>
    </row>
    <row r="22" spans="1:49">
      <c r="A22" s="1" t="s">
        <v>43</v>
      </c>
      <c r="B22" s="1" t="s">
        <v>44</v>
      </c>
      <c r="C22" s="1">
        <v>18024</v>
      </c>
      <c r="D22" s="1">
        <v>15533</v>
      </c>
      <c r="E22" s="1">
        <v>18385</v>
      </c>
      <c r="F22" s="1">
        <v>17529</v>
      </c>
      <c r="G22" s="3">
        <v>19256</v>
      </c>
      <c r="H22" s="3">
        <v>19683</v>
      </c>
      <c r="I22" s="3">
        <v>21454</v>
      </c>
      <c r="J22" s="3">
        <v>16130</v>
      </c>
      <c r="K22" s="3">
        <v>16898</v>
      </c>
      <c r="L22" s="3">
        <v>18312</v>
      </c>
      <c r="M22" s="3">
        <v>16730</v>
      </c>
      <c r="N22" s="3">
        <v>19393</v>
      </c>
      <c r="O22" s="3">
        <v>20038</v>
      </c>
      <c r="P22" s="3">
        <v>20241</v>
      </c>
      <c r="Q22" s="3">
        <v>20849</v>
      </c>
      <c r="R22" s="3">
        <v>23729</v>
      </c>
      <c r="S22" s="3">
        <v>24702</v>
      </c>
      <c r="T22" s="3">
        <v>27257</v>
      </c>
      <c r="U22" s="3">
        <v>27453</v>
      </c>
      <c r="V22" s="3">
        <v>27221</v>
      </c>
      <c r="W22" s="3">
        <v>22363</v>
      </c>
      <c r="X22" s="3">
        <v>28633</v>
      </c>
      <c r="Y22" s="3">
        <v>31094</v>
      </c>
      <c r="Z22" s="3">
        <v>30782</v>
      </c>
      <c r="AA22" s="3">
        <v>34457</v>
      </c>
      <c r="AB22" s="3">
        <v>43960</v>
      </c>
      <c r="AC22" s="3">
        <v>40525</v>
      </c>
      <c r="AD22" s="3">
        <v>48391</v>
      </c>
      <c r="AE22" s="3">
        <v>54861</v>
      </c>
      <c r="AF22" s="3">
        <v>52844</v>
      </c>
      <c r="AG22" s="3">
        <v>33744</v>
      </c>
      <c r="AH22" s="3">
        <v>31584</v>
      </c>
      <c r="AI22" s="3">
        <v>36767</v>
      </c>
      <c r="AJ22" s="3">
        <v>43245</v>
      </c>
      <c r="AK22" s="8">
        <v>49350</v>
      </c>
      <c r="AL22" s="8">
        <v>43808</v>
      </c>
      <c r="AM22" s="8">
        <v>50069</v>
      </c>
      <c r="AN22" s="8">
        <v>63688</v>
      </c>
      <c r="AO22" s="8">
        <v>74022</v>
      </c>
      <c r="AP22" s="8">
        <v>69071</v>
      </c>
      <c r="AQ22" s="8">
        <v>17232</v>
      </c>
      <c r="AR22" s="14">
        <v>25865</v>
      </c>
      <c r="AS22" s="14">
        <v>36013</v>
      </c>
      <c r="AT22" s="14">
        <v>48501</v>
      </c>
      <c r="AU22" s="14">
        <v>62441</v>
      </c>
      <c r="AV22" s="14">
        <v>75234</v>
      </c>
      <c r="AW22" s="119">
        <v>94023</v>
      </c>
    </row>
    <row r="23" spans="1:49">
      <c r="A23" s="1" t="s">
        <v>45</v>
      </c>
      <c r="B23" s="1" t="s">
        <v>46</v>
      </c>
      <c r="C23" s="1">
        <v>9119</v>
      </c>
      <c r="D23" s="1">
        <v>6943</v>
      </c>
      <c r="E23" s="1">
        <v>7588</v>
      </c>
      <c r="F23" s="1">
        <v>6126</v>
      </c>
      <c r="G23" s="3">
        <v>5872</v>
      </c>
      <c r="H23" s="3">
        <v>5773</v>
      </c>
      <c r="I23" s="3">
        <v>5149</v>
      </c>
      <c r="J23" s="3">
        <v>5431</v>
      </c>
      <c r="K23" s="3">
        <v>5377</v>
      </c>
      <c r="L23" s="3">
        <v>5084</v>
      </c>
      <c r="M23" s="3">
        <v>5433</v>
      </c>
      <c r="N23" s="3">
        <v>5597</v>
      </c>
      <c r="O23" s="3">
        <v>5762</v>
      </c>
      <c r="P23" s="3">
        <v>5559</v>
      </c>
      <c r="Q23" s="3">
        <v>5304</v>
      </c>
      <c r="R23" s="3">
        <v>5569</v>
      </c>
      <c r="S23" s="3">
        <v>5889</v>
      </c>
      <c r="T23" s="3">
        <v>6398</v>
      </c>
      <c r="U23" s="3">
        <v>6223</v>
      </c>
      <c r="V23" s="3">
        <v>4962</v>
      </c>
      <c r="W23" s="3">
        <v>4374</v>
      </c>
      <c r="X23" s="3">
        <v>7545</v>
      </c>
      <c r="Y23" s="3">
        <v>8587</v>
      </c>
      <c r="Z23" s="3">
        <v>10505</v>
      </c>
      <c r="AA23" s="3">
        <v>12321</v>
      </c>
      <c r="AB23" s="3">
        <v>20099</v>
      </c>
      <c r="AC23" s="3">
        <v>23173</v>
      </c>
      <c r="AD23" s="3">
        <v>26110</v>
      </c>
      <c r="AE23" s="3">
        <v>28191</v>
      </c>
      <c r="AF23" s="3">
        <v>31093</v>
      </c>
      <c r="AG23" s="3">
        <v>31564</v>
      </c>
      <c r="AH23" s="3">
        <v>28725</v>
      </c>
      <c r="AI23" s="3">
        <v>29038</v>
      </c>
      <c r="AJ23" s="3">
        <v>42712</v>
      </c>
      <c r="AK23" s="8">
        <v>50615</v>
      </c>
      <c r="AL23" s="8">
        <v>55275</v>
      </c>
      <c r="AM23" s="8">
        <v>64467</v>
      </c>
      <c r="AN23" s="8">
        <v>78811</v>
      </c>
      <c r="AO23" s="8">
        <v>92399</v>
      </c>
      <c r="AP23" s="8">
        <v>93430</v>
      </c>
      <c r="AQ23" s="8">
        <v>55858</v>
      </c>
      <c r="AR23" s="14">
        <v>72431</v>
      </c>
      <c r="AS23" s="14">
        <v>84365</v>
      </c>
      <c r="AT23" s="14">
        <v>95731</v>
      </c>
      <c r="AU23" s="14">
        <v>106048</v>
      </c>
      <c r="AV23" s="14">
        <v>108643</v>
      </c>
      <c r="AW23" s="119">
        <v>121405</v>
      </c>
    </row>
    <row r="24" spans="1:49">
      <c r="A24" s="1" t="s">
        <v>47</v>
      </c>
      <c r="B24" s="1" t="s">
        <v>57</v>
      </c>
      <c r="C24" s="1">
        <v>20475</v>
      </c>
      <c r="D24" s="1">
        <v>17423</v>
      </c>
      <c r="E24" s="1">
        <v>15369</v>
      </c>
      <c r="F24" s="1">
        <v>13001</v>
      </c>
      <c r="G24" s="3">
        <v>13475</v>
      </c>
      <c r="H24" s="3">
        <v>14209</v>
      </c>
      <c r="I24" s="3">
        <v>13976</v>
      </c>
      <c r="J24" s="3">
        <v>13657</v>
      </c>
      <c r="K24" s="3">
        <v>13342</v>
      </c>
      <c r="L24" s="3">
        <v>13715</v>
      </c>
      <c r="M24" s="3">
        <v>13427</v>
      </c>
      <c r="N24" s="3">
        <v>12812</v>
      </c>
      <c r="O24" s="3">
        <v>13915</v>
      </c>
      <c r="P24" s="3">
        <v>14204</v>
      </c>
      <c r="Q24" s="3">
        <v>14394</v>
      </c>
      <c r="R24" s="3">
        <v>14441</v>
      </c>
      <c r="S24" s="3">
        <v>15445</v>
      </c>
      <c r="T24" s="3">
        <v>16135</v>
      </c>
      <c r="U24" s="3">
        <v>16466</v>
      </c>
      <c r="V24" s="3">
        <v>15833</v>
      </c>
      <c r="W24" s="3">
        <v>12961</v>
      </c>
      <c r="X24" s="3">
        <v>18258</v>
      </c>
      <c r="Y24" s="3">
        <v>19460</v>
      </c>
      <c r="Z24" s="3">
        <v>23502</v>
      </c>
      <c r="AA24" s="3">
        <v>26891</v>
      </c>
      <c r="AB24" s="3">
        <v>38773</v>
      </c>
      <c r="AC24" s="3">
        <v>42021</v>
      </c>
      <c r="AD24" s="3">
        <v>48310</v>
      </c>
      <c r="AE24" s="3">
        <v>55747</v>
      </c>
      <c r="AF24" s="3">
        <v>54689</v>
      </c>
      <c r="AG24" s="3">
        <v>43885</v>
      </c>
      <c r="AH24" s="3">
        <v>36471</v>
      </c>
      <c r="AI24" s="3">
        <v>35581</v>
      </c>
      <c r="AJ24" s="3">
        <v>48403</v>
      </c>
      <c r="AK24" s="8">
        <v>56141</v>
      </c>
      <c r="AL24" s="8">
        <v>59559</v>
      </c>
      <c r="AM24" s="8">
        <v>70585</v>
      </c>
      <c r="AN24" s="8">
        <v>87227</v>
      </c>
      <c r="AO24" s="8">
        <v>102020</v>
      </c>
      <c r="AP24" s="8">
        <v>94998</v>
      </c>
      <c r="AQ24" s="8">
        <v>65070</v>
      </c>
      <c r="AR24" s="14">
        <v>79570</v>
      </c>
      <c r="AS24" s="14">
        <v>95639</v>
      </c>
      <c r="AT24" s="14">
        <v>111215</v>
      </c>
      <c r="AU24" s="14">
        <v>131457</v>
      </c>
      <c r="AV24" s="14">
        <v>134883</v>
      </c>
      <c r="AW24" s="119">
        <v>150749</v>
      </c>
    </row>
    <row r="25" spans="1:49">
      <c r="A25" s="1" t="s">
        <v>48</v>
      </c>
      <c r="B25" s="1" t="s">
        <v>58</v>
      </c>
      <c r="C25" s="1">
        <v>11684</v>
      </c>
      <c r="D25" s="1">
        <v>10264</v>
      </c>
      <c r="E25" s="1">
        <v>11163</v>
      </c>
      <c r="F25" s="1">
        <v>10278</v>
      </c>
      <c r="G25" s="3">
        <v>10483</v>
      </c>
      <c r="H25" s="3">
        <v>10536</v>
      </c>
      <c r="I25" s="3">
        <v>11628</v>
      </c>
      <c r="J25" s="3">
        <v>10330</v>
      </c>
      <c r="K25" s="3">
        <v>11314</v>
      </c>
      <c r="L25" s="3">
        <v>10805</v>
      </c>
      <c r="M25" s="3">
        <v>11455</v>
      </c>
      <c r="N25" s="3">
        <v>12263</v>
      </c>
      <c r="O25" s="3">
        <v>12797</v>
      </c>
      <c r="P25" s="3">
        <v>13358</v>
      </c>
      <c r="Q25" s="3">
        <v>14839</v>
      </c>
      <c r="R25" s="3">
        <v>13593</v>
      </c>
      <c r="S25" s="3">
        <v>13486</v>
      </c>
      <c r="T25" s="3">
        <v>14556</v>
      </c>
      <c r="U25" s="3">
        <v>14179</v>
      </c>
      <c r="V25" s="3">
        <v>13946</v>
      </c>
      <c r="W25" s="3">
        <v>11027</v>
      </c>
      <c r="X25" s="3">
        <v>12376</v>
      </c>
      <c r="Y25" s="3">
        <v>12059</v>
      </c>
      <c r="Z25" s="3">
        <v>10373</v>
      </c>
      <c r="AA25" s="3">
        <v>12147</v>
      </c>
      <c r="AB25" s="3">
        <v>22789</v>
      </c>
      <c r="AC25" s="3">
        <v>23570</v>
      </c>
      <c r="AD25" s="3">
        <v>26934</v>
      </c>
      <c r="AE25" s="3">
        <v>32567</v>
      </c>
      <c r="AF25" s="3">
        <v>37084</v>
      </c>
      <c r="AG25" s="3">
        <v>30460</v>
      </c>
      <c r="AH25" s="3">
        <v>30292</v>
      </c>
      <c r="AI25" s="3">
        <v>27810</v>
      </c>
      <c r="AJ25" s="3">
        <v>34555</v>
      </c>
      <c r="AK25" s="8">
        <v>39548</v>
      </c>
      <c r="AL25" s="8">
        <v>41706</v>
      </c>
      <c r="AM25" s="8">
        <v>47259</v>
      </c>
      <c r="AN25" s="8">
        <v>58150</v>
      </c>
      <c r="AO25" s="8">
        <v>67597</v>
      </c>
      <c r="AP25" s="8">
        <v>76157</v>
      </c>
      <c r="AQ25" s="8">
        <v>35576</v>
      </c>
      <c r="AR25" s="14">
        <v>43956</v>
      </c>
      <c r="AS25" s="14">
        <v>51722</v>
      </c>
      <c r="AT25" s="14">
        <v>57687</v>
      </c>
      <c r="AU25" s="14">
        <v>66747</v>
      </c>
      <c r="AV25" s="14">
        <v>72622</v>
      </c>
      <c r="AW25" s="119">
        <v>81837</v>
      </c>
    </row>
    <row r="26" spans="1:49">
      <c r="A26" s="1" t="s">
        <v>49</v>
      </c>
      <c r="B26" s="1" t="s">
        <v>155</v>
      </c>
      <c r="C26" s="1">
        <v>1334</v>
      </c>
      <c r="D26" s="1">
        <v>1379</v>
      </c>
      <c r="E26" s="1">
        <v>1884</v>
      </c>
      <c r="F26" s="1">
        <v>2334</v>
      </c>
      <c r="G26" s="3">
        <v>2750</v>
      </c>
      <c r="H26" s="3">
        <v>3023</v>
      </c>
      <c r="I26" s="3">
        <v>3777</v>
      </c>
      <c r="J26" s="3">
        <v>4085</v>
      </c>
      <c r="K26" s="3">
        <v>4675</v>
      </c>
      <c r="L26" s="3">
        <v>4889</v>
      </c>
      <c r="M26" s="3">
        <v>5251</v>
      </c>
      <c r="N26" s="3">
        <v>5514</v>
      </c>
      <c r="O26" s="3">
        <v>6118</v>
      </c>
      <c r="P26" s="3">
        <v>6119</v>
      </c>
      <c r="Q26" s="3">
        <v>6416</v>
      </c>
      <c r="R26" s="3">
        <v>7194</v>
      </c>
      <c r="S26" s="3">
        <v>7327</v>
      </c>
      <c r="T26" s="3">
        <v>7186</v>
      </c>
      <c r="U26" s="3">
        <v>6713</v>
      </c>
      <c r="V26" s="3">
        <v>3843</v>
      </c>
      <c r="W26" s="3">
        <v>5654</v>
      </c>
      <c r="X26" s="3">
        <v>7193</v>
      </c>
      <c r="Y26" s="3">
        <v>9052</v>
      </c>
      <c r="Z26" s="3">
        <v>11685</v>
      </c>
      <c r="AA26" s="3">
        <v>14366</v>
      </c>
      <c r="AB26" s="3">
        <v>21429</v>
      </c>
      <c r="AC26" s="3">
        <v>22243</v>
      </c>
      <c r="AD26" s="3">
        <v>26886</v>
      </c>
      <c r="AE26" s="3">
        <v>31937</v>
      </c>
      <c r="AF26" s="3">
        <v>37515</v>
      </c>
      <c r="AG26" s="3">
        <v>25109</v>
      </c>
      <c r="AH26" s="3">
        <v>26495</v>
      </c>
      <c r="AI26" s="3">
        <v>29482</v>
      </c>
      <c r="AJ26" s="3">
        <v>31744</v>
      </c>
      <c r="AK26" s="8">
        <v>40412</v>
      </c>
      <c r="AL26" s="8">
        <v>50859</v>
      </c>
      <c r="AM26" s="8">
        <v>61369</v>
      </c>
      <c r="AN26" s="8">
        <v>78869</v>
      </c>
      <c r="AO26" s="8">
        <v>80855</v>
      </c>
      <c r="AP26" s="8">
        <v>96519</v>
      </c>
      <c r="AQ26" s="8">
        <v>57206</v>
      </c>
      <c r="AR26" s="14">
        <v>62557</v>
      </c>
      <c r="AS26" s="14">
        <v>72680</v>
      </c>
      <c r="AT26" s="14">
        <v>75304</v>
      </c>
      <c r="AU26" s="14">
        <v>85950</v>
      </c>
      <c r="AV26" s="14">
        <v>92388</v>
      </c>
      <c r="AW26" s="119">
        <v>105182</v>
      </c>
    </row>
    <row r="27" spans="1:49" ht="13.5" thickBot="1">
      <c r="A27" s="21" t="s">
        <v>50</v>
      </c>
      <c r="B27" s="21" t="s">
        <v>51</v>
      </c>
      <c r="C27" s="21">
        <v>240</v>
      </c>
      <c r="D27" s="21">
        <v>118</v>
      </c>
      <c r="E27" s="21">
        <v>134</v>
      </c>
      <c r="F27" s="21">
        <v>96</v>
      </c>
      <c r="G27" s="24">
        <v>140</v>
      </c>
      <c r="H27" s="24">
        <v>216</v>
      </c>
      <c r="I27" s="24">
        <v>360</v>
      </c>
      <c r="J27" s="24">
        <v>643</v>
      </c>
      <c r="K27" s="24">
        <v>805</v>
      </c>
      <c r="L27" s="24">
        <v>660</v>
      </c>
      <c r="M27" s="24">
        <v>602</v>
      </c>
      <c r="N27" s="24">
        <v>806</v>
      </c>
      <c r="O27" s="24">
        <v>969</v>
      </c>
      <c r="P27" s="24">
        <v>910</v>
      </c>
      <c r="Q27" s="24">
        <v>926</v>
      </c>
      <c r="R27" s="24">
        <v>817</v>
      </c>
      <c r="S27" s="24">
        <v>1107</v>
      </c>
      <c r="T27" s="24">
        <v>543</v>
      </c>
      <c r="U27" s="24">
        <v>461</v>
      </c>
      <c r="V27" s="24">
        <v>448</v>
      </c>
      <c r="W27" s="24">
        <v>2204</v>
      </c>
      <c r="X27" s="24">
        <v>10777</v>
      </c>
      <c r="Y27" s="24">
        <v>8720</v>
      </c>
      <c r="Z27" s="24">
        <v>10184</v>
      </c>
      <c r="AA27" s="24">
        <v>13499</v>
      </c>
      <c r="AB27" s="24">
        <v>16135</v>
      </c>
      <c r="AC27" s="24">
        <v>10261</v>
      </c>
      <c r="AD27" s="24">
        <v>14062</v>
      </c>
      <c r="AE27" s="24">
        <v>12884</v>
      </c>
      <c r="AF27" s="24">
        <v>9466</v>
      </c>
      <c r="AG27" s="24">
        <v>10644</v>
      </c>
      <c r="AH27" s="24">
        <v>8062</v>
      </c>
      <c r="AI27" s="24">
        <v>10143</v>
      </c>
      <c r="AJ27" s="24">
        <v>14779</v>
      </c>
      <c r="AK27" s="11">
        <v>17955</v>
      </c>
      <c r="AL27" s="11">
        <v>19316</v>
      </c>
      <c r="AM27" s="11">
        <v>26064</v>
      </c>
      <c r="AN27" s="11">
        <v>41177</v>
      </c>
      <c r="AO27" s="11">
        <v>56160</v>
      </c>
      <c r="AP27" s="11">
        <v>52352</v>
      </c>
      <c r="AQ27" s="11">
        <v>25159</v>
      </c>
      <c r="AR27" s="25">
        <v>37800</v>
      </c>
      <c r="AS27" s="25">
        <v>58633</v>
      </c>
      <c r="AT27" s="25">
        <v>72661</v>
      </c>
      <c r="AU27" s="25">
        <v>91139</v>
      </c>
      <c r="AV27" s="25">
        <v>90426</v>
      </c>
      <c r="AW27" s="120">
        <v>110328</v>
      </c>
    </row>
    <row r="28" spans="1:49">
      <c r="P28" s="27"/>
    </row>
    <row r="29" spans="1:49">
      <c r="P29" s="27"/>
    </row>
  </sheetData>
  <mergeCells count="1">
    <mergeCell ref="A6:A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BA27"/>
  <sheetViews>
    <sheetView topLeftCell="X1" workbookViewId="0">
      <selection activeCell="BA9" sqref="BA9:BA27"/>
    </sheetView>
  </sheetViews>
  <sheetFormatPr defaultRowHeight="12.75"/>
  <cols>
    <col min="1" max="1" width="3.7109375" style="14" customWidth="1"/>
    <col min="2" max="2" width="6" style="14" customWidth="1"/>
    <col min="3" max="6" width="8.7109375" style="14" customWidth="1"/>
    <col min="7" max="7" width="8.140625" style="14" customWidth="1"/>
    <col min="8" max="8" width="8.28515625" style="14" customWidth="1"/>
    <col min="9" max="9" width="8.7109375" style="14" customWidth="1"/>
    <col min="10" max="10" width="8.42578125" style="14" customWidth="1"/>
    <col min="11" max="11" width="8.7109375" style="14" customWidth="1"/>
    <col min="12" max="12" width="8.140625" style="14" customWidth="1"/>
    <col min="13" max="19" width="8" style="14" customWidth="1"/>
    <col min="20" max="20" width="6.85546875" style="14" customWidth="1"/>
    <col min="21" max="21" width="6.7109375" style="14" customWidth="1"/>
    <col min="22" max="22" width="7" style="14" customWidth="1"/>
    <col min="23" max="23" width="7.42578125" style="14" customWidth="1"/>
    <col min="24" max="25" width="6.85546875" style="14" customWidth="1"/>
    <col min="26" max="26" width="6.5703125" style="14" customWidth="1"/>
    <col min="27" max="27" width="6.85546875" style="14" customWidth="1"/>
    <col min="28" max="36" width="7.28515625" style="14" customWidth="1"/>
    <col min="37" max="37" width="7.7109375" style="14" customWidth="1"/>
    <col min="38" max="38" width="7.5703125" style="14" customWidth="1"/>
    <col min="39" max="39" width="7.42578125" style="14" customWidth="1"/>
    <col min="40" max="40" width="7.7109375" style="14" customWidth="1"/>
    <col min="41" max="41" width="6.7109375" style="14" customWidth="1"/>
    <col min="42" max="42" width="6.85546875" style="14" customWidth="1"/>
    <col min="43" max="43" width="6.42578125" style="14" customWidth="1"/>
    <col min="44" max="44" width="6.140625" style="14" customWidth="1"/>
    <col min="45" max="45" width="6.7109375" style="14" customWidth="1"/>
    <col min="46" max="46" width="7.5703125" style="14" customWidth="1"/>
    <col min="47" max="16384" width="9.140625" style="14"/>
  </cols>
  <sheetData>
    <row r="1" spans="1:53">
      <c r="A1" s="85" t="s">
        <v>153</v>
      </c>
    </row>
    <row r="2" spans="1:53">
      <c r="A2" s="14" t="s">
        <v>152</v>
      </c>
    </row>
    <row r="3" spans="1:53" ht="15" customHeight="1">
      <c r="A3" s="78" t="s">
        <v>127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53" ht="15.75" customHeight="1" thickBot="1">
      <c r="A4" s="81" t="s">
        <v>144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53" ht="15.75" customHeight="1" thickBot="1">
      <c r="A5" s="104" t="s">
        <v>15</v>
      </c>
      <c r="B5" s="106" t="s">
        <v>16</v>
      </c>
      <c r="C5" s="108" t="s">
        <v>56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0"/>
      <c r="S5" s="101"/>
      <c r="T5" s="108" t="s">
        <v>114</v>
      </c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10"/>
      <c r="AK5" s="111" t="s">
        <v>113</v>
      </c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</row>
    <row r="6" spans="1:53" ht="13.5" thickBot="1">
      <c r="A6" s="105"/>
      <c r="B6" s="107"/>
      <c r="C6" s="15">
        <v>2000</v>
      </c>
      <c r="D6" s="15">
        <v>2001</v>
      </c>
      <c r="E6" s="15">
        <v>2002</v>
      </c>
      <c r="F6" s="15">
        <v>2003</v>
      </c>
      <c r="G6" s="15">
        <v>2004</v>
      </c>
      <c r="H6" s="15">
        <v>2005</v>
      </c>
      <c r="I6" s="15">
        <v>2006</v>
      </c>
      <c r="J6" s="15">
        <v>2007</v>
      </c>
      <c r="K6" s="15">
        <v>2008</v>
      </c>
      <c r="L6" s="15">
        <v>2009</v>
      </c>
      <c r="M6" s="15">
        <v>2010</v>
      </c>
      <c r="N6" s="15">
        <v>2011</v>
      </c>
      <c r="O6" s="15">
        <v>2012</v>
      </c>
      <c r="P6" s="15">
        <v>2013</v>
      </c>
      <c r="Q6" s="15">
        <v>2014</v>
      </c>
      <c r="R6" s="15">
        <v>2015</v>
      </c>
      <c r="S6" s="15">
        <v>2016</v>
      </c>
      <c r="T6" s="15">
        <v>2000</v>
      </c>
      <c r="U6" s="15">
        <v>2001</v>
      </c>
      <c r="V6" s="15">
        <v>2002</v>
      </c>
      <c r="W6" s="29">
        <v>2003</v>
      </c>
      <c r="X6" s="17">
        <v>2004</v>
      </c>
      <c r="Y6" s="29">
        <v>2005</v>
      </c>
      <c r="Z6" s="17">
        <v>2006</v>
      </c>
      <c r="AA6" s="29">
        <v>2007</v>
      </c>
      <c r="AB6" s="17">
        <v>2008</v>
      </c>
      <c r="AC6" s="29">
        <v>2009</v>
      </c>
      <c r="AD6" s="29">
        <v>2010</v>
      </c>
      <c r="AE6" s="92">
        <v>2011</v>
      </c>
      <c r="AF6" s="92">
        <v>2012</v>
      </c>
      <c r="AG6" s="92">
        <v>2013</v>
      </c>
      <c r="AH6" s="92">
        <v>2014</v>
      </c>
      <c r="AI6" s="96">
        <v>2015</v>
      </c>
      <c r="AJ6" s="49">
        <v>2016</v>
      </c>
      <c r="AK6" s="16">
        <v>2000</v>
      </c>
      <c r="AL6" s="15">
        <v>2001</v>
      </c>
      <c r="AM6" s="15">
        <v>2002</v>
      </c>
      <c r="AN6" s="49">
        <v>2003</v>
      </c>
      <c r="AO6" s="16">
        <v>2004</v>
      </c>
      <c r="AP6" s="15">
        <v>2005</v>
      </c>
      <c r="AQ6" s="15">
        <v>2006</v>
      </c>
      <c r="AR6" s="49">
        <v>2007</v>
      </c>
      <c r="AS6" s="16">
        <v>2008</v>
      </c>
      <c r="AT6" s="15">
        <v>2009</v>
      </c>
      <c r="AU6" s="15">
        <v>2010</v>
      </c>
      <c r="AV6" s="15">
        <v>2011</v>
      </c>
      <c r="AW6" s="15">
        <v>2012</v>
      </c>
      <c r="AX6" s="15">
        <v>2013</v>
      </c>
      <c r="AY6" s="15">
        <v>2014</v>
      </c>
      <c r="AZ6" s="15">
        <v>2015</v>
      </c>
      <c r="BA6" s="15">
        <v>2016</v>
      </c>
    </row>
    <row r="7" spans="1:53" ht="30">
      <c r="A7" s="5" t="s">
        <v>18</v>
      </c>
      <c r="B7" s="4" t="s">
        <v>8</v>
      </c>
      <c r="C7" s="6">
        <v>935756</v>
      </c>
      <c r="D7" s="3">
        <v>765391</v>
      </c>
      <c r="E7" s="3">
        <v>691910</v>
      </c>
      <c r="F7" s="3">
        <v>762832</v>
      </c>
      <c r="G7" s="3">
        <f>+SUM(G9:G27)</f>
        <v>834686</v>
      </c>
      <c r="H7" s="3">
        <f t="shared" ref="H7:P7" si="0">+SUM(H9:H27)</f>
        <v>926907</v>
      </c>
      <c r="I7" s="3">
        <f t="shared" si="0"/>
        <v>1046983</v>
      </c>
      <c r="J7" s="3">
        <f t="shared" si="0"/>
        <v>1251836</v>
      </c>
      <c r="K7" s="3">
        <f t="shared" si="0"/>
        <v>1397709</v>
      </c>
      <c r="L7" s="3">
        <f t="shared" ref="L7" si="1">+SUM(L9:L27)</f>
        <v>1434196</v>
      </c>
      <c r="M7" s="3">
        <f t="shared" si="0"/>
        <v>933279</v>
      </c>
      <c r="N7" s="3">
        <f t="shared" si="0"/>
        <v>968930</v>
      </c>
      <c r="O7" s="3">
        <f t="shared" si="0"/>
        <v>1190489</v>
      </c>
      <c r="P7" s="3">
        <f t="shared" si="0"/>
        <v>1387797</v>
      </c>
      <c r="Q7" s="3">
        <f>+SUM(Q9:Q27)</f>
        <v>1630012</v>
      </c>
      <c r="R7" s="3">
        <f>+SUM(R9:R27)</f>
        <v>1814709</v>
      </c>
      <c r="S7" s="3">
        <v>2092877</v>
      </c>
      <c r="T7" s="6">
        <v>4544</v>
      </c>
      <c r="U7" s="3">
        <v>4151</v>
      </c>
      <c r="V7" s="3">
        <v>3801</v>
      </c>
      <c r="W7" s="7">
        <v>3900</v>
      </c>
      <c r="X7" s="3">
        <f t="shared" ref="X7:AB7" si="2">+SUM(X9:X27)</f>
        <v>3910</v>
      </c>
      <c r="Y7" s="3">
        <f t="shared" si="2"/>
        <v>3769</v>
      </c>
      <c r="Z7" s="3">
        <f t="shared" si="2"/>
        <v>3817</v>
      </c>
      <c r="AA7" s="3">
        <f t="shared" si="2"/>
        <v>4045</v>
      </c>
      <c r="AB7" s="3">
        <f t="shared" si="2"/>
        <v>4427</v>
      </c>
      <c r="AC7" s="3">
        <f>+SUM(AC9:AC27)</f>
        <v>4734</v>
      </c>
      <c r="AD7" s="3">
        <f>+SUM(AD9:AD27)</f>
        <v>4950</v>
      </c>
      <c r="AE7" s="3">
        <f t="shared" ref="AE7:AG7" si="3">+SUM(AE9:AE27)</f>
        <v>5629</v>
      </c>
      <c r="AF7" s="3">
        <f t="shared" si="3"/>
        <v>6424</v>
      </c>
      <c r="AG7" s="3">
        <f t="shared" si="3"/>
        <v>7155</v>
      </c>
      <c r="AH7" s="3">
        <f>+SUM(AH9:AH27)</f>
        <v>7824</v>
      </c>
      <c r="AI7" s="3">
        <f>+SUM(AI9:AI27)</f>
        <v>8362</v>
      </c>
      <c r="AJ7" s="3">
        <v>9330</v>
      </c>
      <c r="AK7" s="6">
        <v>54901</v>
      </c>
      <c r="AL7" s="3">
        <v>42720</v>
      </c>
      <c r="AM7" s="3">
        <v>33045</v>
      </c>
      <c r="AN7" s="7">
        <v>34039</v>
      </c>
      <c r="AO7" s="3">
        <f t="shared" ref="AO7:AT7" si="4">+SUM(AO9:AO27)</f>
        <v>34982</v>
      </c>
      <c r="AP7" s="3">
        <f t="shared" si="4"/>
        <v>36817</v>
      </c>
      <c r="AQ7" s="3">
        <f t="shared" si="4"/>
        <v>40397</v>
      </c>
      <c r="AR7" s="3">
        <f t="shared" si="4"/>
        <v>47715</v>
      </c>
      <c r="AS7" s="3">
        <f t="shared" si="4"/>
        <v>48412</v>
      </c>
      <c r="AT7" s="3">
        <f t="shared" si="4"/>
        <v>51318</v>
      </c>
      <c r="AU7" s="3">
        <f t="shared" ref="AU7:AV7" si="5">+SUM(AU9:AU27)</f>
        <v>35876</v>
      </c>
      <c r="AV7" s="3">
        <f t="shared" si="5"/>
        <v>42009</v>
      </c>
      <c r="AW7" s="3">
        <f t="shared" ref="AW7:AY7" si="6">+SUM(AW9:AW27)</f>
        <v>49370</v>
      </c>
      <c r="AX7" s="3">
        <f t="shared" si="6"/>
        <v>59799</v>
      </c>
      <c r="AY7" s="3">
        <f t="shared" si="6"/>
        <v>71288</v>
      </c>
      <c r="AZ7" s="3">
        <f t="shared" ref="AZ7:BA7" si="7">+SUM(AZ9:AZ27)</f>
        <v>82188</v>
      </c>
      <c r="BA7" s="3">
        <v>96666</v>
      </c>
    </row>
    <row r="8" spans="1:53">
      <c r="A8" s="1"/>
      <c r="B8" s="1"/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3"/>
      <c r="R8" s="3"/>
      <c r="S8" s="3"/>
      <c r="T8" s="6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6"/>
      <c r="AL8" s="3"/>
      <c r="AM8" s="3"/>
      <c r="AN8" s="3"/>
    </row>
    <row r="9" spans="1:53">
      <c r="A9" s="1" t="s">
        <v>19</v>
      </c>
      <c r="B9" s="2" t="s">
        <v>23</v>
      </c>
      <c r="C9" s="6">
        <v>57230</v>
      </c>
      <c r="D9" s="3">
        <v>51957</v>
      </c>
      <c r="E9" s="3">
        <v>47331</v>
      </c>
      <c r="F9" s="3">
        <v>52331</v>
      </c>
      <c r="G9" s="3">
        <v>56902</v>
      </c>
      <c r="H9" s="3">
        <v>67692</v>
      </c>
      <c r="I9" s="3">
        <v>78933</v>
      </c>
      <c r="J9" s="3">
        <v>86222</v>
      </c>
      <c r="K9" s="3">
        <v>99690</v>
      </c>
      <c r="L9" s="3">
        <v>99497</v>
      </c>
      <c r="M9" s="3">
        <v>76693</v>
      </c>
      <c r="N9" s="13">
        <f>+AE9+AV9+'3.3.21'!N9+'3.3.21'!AE9+'3.3.21'!AV9</f>
        <v>85133</v>
      </c>
      <c r="O9" s="13">
        <f>+AF9+AW9+'3.3.21'!O9+'3.3.21'!AF9+'3.3.21'!AW9</f>
        <v>106810</v>
      </c>
      <c r="P9" s="13">
        <f>+AG9+AX9+'3.3.21'!P9+'3.3.21'!AG9+'3.3.21'!AX9</f>
        <v>117676</v>
      </c>
      <c r="Q9" s="13">
        <v>136098</v>
      </c>
      <c r="R9" s="51">
        <v>147455</v>
      </c>
      <c r="S9" s="13">
        <v>163812</v>
      </c>
      <c r="T9" s="6">
        <v>109</v>
      </c>
      <c r="U9" s="3">
        <v>97</v>
      </c>
      <c r="V9" s="3">
        <v>94</v>
      </c>
      <c r="W9" s="3">
        <v>106</v>
      </c>
      <c r="X9" s="8">
        <v>97</v>
      </c>
      <c r="Y9" s="8">
        <v>101</v>
      </c>
      <c r="Z9" s="8">
        <v>101</v>
      </c>
      <c r="AA9" s="8">
        <v>101</v>
      </c>
      <c r="AB9" s="8">
        <v>85</v>
      </c>
      <c r="AC9" s="8">
        <v>107</v>
      </c>
      <c r="AD9" s="8">
        <v>119</v>
      </c>
      <c r="AE9" s="8">
        <v>136</v>
      </c>
      <c r="AF9" s="8">
        <v>144</v>
      </c>
      <c r="AG9" s="8">
        <v>153</v>
      </c>
      <c r="AH9" s="8">
        <v>151</v>
      </c>
      <c r="AI9" s="8">
        <v>216</v>
      </c>
      <c r="AJ9" s="8">
        <v>210</v>
      </c>
      <c r="AK9" s="6">
        <v>4393</v>
      </c>
      <c r="AL9" s="3">
        <v>3959</v>
      </c>
      <c r="AM9" s="3">
        <v>3069</v>
      </c>
      <c r="AN9" s="3">
        <v>3042</v>
      </c>
      <c r="AO9" s="8">
        <v>3207</v>
      </c>
      <c r="AP9" s="8">
        <v>3511</v>
      </c>
      <c r="AQ9" s="8">
        <v>3900</v>
      </c>
      <c r="AR9" s="8">
        <v>4648</v>
      </c>
      <c r="AS9" s="8">
        <v>3981</v>
      </c>
      <c r="AT9" s="8">
        <v>4264</v>
      </c>
      <c r="AU9" s="8">
        <v>3658</v>
      </c>
      <c r="AV9" s="8">
        <v>4024</v>
      </c>
      <c r="AW9" s="8">
        <v>4668</v>
      </c>
      <c r="AX9" s="8">
        <v>5560</v>
      </c>
      <c r="AY9" s="8">
        <v>6170</v>
      </c>
      <c r="AZ9" s="8">
        <v>6932</v>
      </c>
      <c r="BA9" s="8">
        <v>7803</v>
      </c>
    </row>
    <row r="10" spans="1:53">
      <c r="A10" s="1" t="s">
        <v>20</v>
      </c>
      <c r="B10" s="2" t="s">
        <v>21</v>
      </c>
      <c r="C10" s="6">
        <v>44077</v>
      </c>
      <c r="D10" s="3">
        <v>36585</v>
      </c>
      <c r="E10" s="3">
        <v>32218</v>
      </c>
      <c r="F10" s="3">
        <v>37963</v>
      </c>
      <c r="G10" s="3">
        <v>43548</v>
      </c>
      <c r="H10" s="3">
        <v>49684</v>
      </c>
      <c r="I10" s="3">
        <v>61574</v>
      </c>
      <c r="J10" s="3">
        <v>78391</v>
      </c>
      <c r="K10" s="3">
        <v>81640</v>
      </c>
      <c r="L10" s="3">
        <v>76318</v>
      </c>
      <c r="M10" s="3">
        <v>87003</v>
      </c>
      <c r="N10" s="13">
        <f>+AE10+AV10+'3.3.21'!N10+'3.3.21'!AE10+'3.3.21'!AV10</f>
        <v>90306</v>
      </c>
      <c r="O10" s="13">
        <f>+AF10+AW10+'3.3.21'!O10+'3.3.21'!AF10+'3.3.21'!AW10</f>
        <v>102554</v>
      </c>
      <c r="P10" s="13">
        <f>+AG10+AX10+'3.3.21'!P10+'3.3.21'!AG10+'3.3.21'!AX10</f>
        <v>118414</v>
      </c>
      <c r="Q10" s="13">
        <v>122710</v>
      </c>
      <c r="R10" s="51">
        <v>135983</v>
      </c>
      <c r="S10" s="13">
        <v>150656</v>
      </c>
      <c r="T10" s="6">
        <v>20</v>
      </c>
      <c r="U10" s="3">
        <v>15</v>
      </c>
      <c r="V10" s="3">
        <v>19</v>
      </c>
      <c r="W10" s="3">
        <v>19</v>
      </c>
      <c r="X10" s="8">
        <v>30</v>
      </c>
      <c r="Y10" s="8">
        <v>29</v>
      </c>
      <c r="Z10" s="8">
        <v>33</v>
      </c>
      <c r="AA10" s="8">
        <v>38</v>
      </c>
      <c r="AB10" s="8">
        <v>44</v>
      </c>
      <c r="AC10" s="8">
        <v>34</v>
      </c>
      <c r="AD10" s="8">
        <v>56</v>
      </c>
      <c r="AE10" s="8">
        <v>73</v>
      </c>
      <c r="AF10" s="8">
        <v>77</v>
      </c>
      <c r="AG10" s="8">
        <v>103</v>
      </c>
      <c r="AH10" s="8">
        <v>92</v>
      </c>
      <c r="AI10" s="8">
        <v>87</v>
      </c>
      <c r="AJ10" s="8">
        <v>87</v>
      </c>
      <c r="AK10" s="6">
        <v>2726</v>
      </c>
      <c r="AL10" s="3">
        <v>2237</v>
      </c>
      <c r="AM10" s="3">
        <v>1855</v>
      </c>
      <c r="AN10" s="3">
        <v>1797</v>
      </c>
      <c r="AO10" s="8">
        <v>1965</v>
      </c>
      <c r="AP10" s="8">
        <v>2088</v>
      </c>
      <c r="AQ10" s="8">
        <v>2644</v>
      </c>
      <c r="AR10" s="8">
        <v>3409</v>
      </c>
      <c r="AS10" s="8">
        <v>3513</v>
      </c>
      <c r="AT10" s="8">
        <v>3853</v>
      </c>
      <c r="AU10" s="8">
        <v>3478</v>
      </c>
      <c r="AV10" s="8">
        <v>4019</v>
      </c>
      <c r="AW10" s="8">
        <v>4667</v>
      </c>
      <c r="AX10" s="8">
        <v>5754</v>
      </c>
      <c r="AY10" s="8">
        <v>6235</v>
      </c>
      <c r="AZ10" s="8">
        <v>7183</v>
      </c>
      <c r="BA10" s="8">
        <v>8032</v>
      </c>
    </row>
    <row r="11" spans="1:53">
      <c r="A11" s="1" t="s">
        <v>22</v>
      </c>
      <c r="B11" s="2" t="s">
        <v>23</v>
      </c>
      <c r="C11" s="6">
        <v>32378</v>
      </c>
      <c r="D11" s="3">
        <v>27897</v>
      </c>
      <c r="E11" s="3">
        <v>25187</v>
      </c>
      <c r="F11" s="3">
        <v>30270</v>
      </c>
      <c r="G11" s="3">
        <v>30954</v>
      </c>
      <c r="H11" s="3">
        <v>38092</v>
      </c>
      <c r="I11" s="3">
        <v>42442</v>
      </c>
      <c r="J11" s="3">
        <v>45055</v>
      </c>
      <c r="K11" s="3">
        <v>50947</v>
      </c>
      <c r="L11" s="3">
        <v>57922</v>
      </c>
      <c r="M11" s="3">
        <v>34137</v>
      </c>
      <c r="N11" s="13">
        <f>+AE11+AV11+'3.3.21'!N11+'3.3.21'!AE11+'3.3.21'!AV11</f>
        <v>41474</v>
      </c>
      <c r="O11" s="13">
        <f>+AF11+AW11+'3.3.21'!O11+'3.3.21'!AF11+'3.3.21'!AW11</f>
        <v>54030</v>
      </c>
      <c r="P11" s="13">
        <f>+AG11+AX11+'3.3.21'!P11+'3.3.21'!AG11+'3.3.21'!AX11</f>
        <v>64793</v>
      </c>
      <c r="Q11" s="13">
        <v>74424</v>
      </c>
      <c r="R11" s="51">
        <v>80304</v>
      </c>
      <c r="S11" s="13">
        <v>94629</v>
      </c>
      <c r="T11" s="6"/>
      <c r="U11" s="3"/>
      <c r="V11" s="3"/>
      <c r="W11" s="3"/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/>
      <c r="AF11" s="8">
        <v>0</v>
      </c>
      <c r="AG11" s="8">
        <v>0</v>
      </c>
      <c r="AH11" s="8"/>
      <c r="AI11" s="8"/>
      <c r="AJ11" s="8"/>
      <c r="AK11" s="6">
        <v>3631</v>
      </c>
      <c r="AL11" s="3">
        <v>3029</v>
      </c>
      <c r="AM11" s="3">
        <v>2802</v>
      </c>
      <c r="AN11" s="3">
        <v>3115</v>
      </c>
      <c r="AO11" s="8">
        <v>2943</v>
      </c>
      <c r="AP11" s="8">
        <v>3370</v>
      </c>
      <c r="AQ11" s="8">
        <v>3424</v>
      </c>
      <c r="AR11" s="8">
        <v>3602</v>
      </c>
      <c r="AS11" s="8">
        <v>3281</v>
      </c>
      <c r="AT11" s="8">
        <v>3512</v>
      </c>
      <c r="AU11" s="8">
        <v>2040</v>
      </c>
      <c r="AV11" s="8">
        <v>2539</v>
      </c>
      <c r="AW11" s="8">
        <v>3146</v>
      </c>
      <c r="AX11" s="8">
        <v>3762</v>
      </c>
      <c r="AY11" s="8">
        <v>4456</v>
      </c>
      <c r="AZ11" s="8">
        <v>5229</v>
      </c>
      <c r="BA11" s="8">
        <v>6143</v>
      </c>
    </row>
    <row r="12" spans="1:53">
      <c r="A12" s="1" t="s">
        <v>24</v>
      </c>
      <c r="B12" s="2" t="s">
        <v>25</v>
      </c>
      <c r="C12" s="6">
        <v>51309</v>
      </c>
      <c r="D12" s="3">
        <v>31952</v>
      </c>
      <c r="E12" s="3">
        <v>22161</v>
      </c>
      <c r="F12" s="3">
        <v>22740</v>
      </c>
      <c r="G12" s="3">
        <v>26144</v>
      </c>
      <c r="H12" s="3">
        <v>29736</v>
      </c>
      <c r="I12" s="3">
        <v>35691</v>
      </c>
      <c r="J12" s="3">
        <v>42929</v>
      </c>
      <c r="K12" s="3">
        <v>51278</v>
      </c>
      <c r="L12" s="3">
        <v>58080</v>
      </c>
      <c r="M12" s="3">
        <v>47506</v>
      </c>
      <c r="N12" s="13">
        <f>+AE12+AV12+'3.3.21'!N12+'3.3.21'!AE12+'3.3.21'!AV12</f>
        <v>45447</v>
      </c>
      <c r="O12" s="13">
        <f>+AF12+AW12+'3.3.21'!O12+'3.3.21'!AF12+'3.3.21'!AW12</f>
        <v>52403</v>
      </c>
      <c r="P12" s="13">
        <f>+AG12+AX12+'3.3.21'!P12+'3.3.21'!AG12+'3.3.21'!AX12</f>
        <v>58209</v>
      </c>
      <c r="Q12" s="13">
        <v>66455</v>
      </c>
      <c r="R12" s="51">
        <v>72724</v>
      </c>
      <c r="S12" s="13">
        <v>81830</v>
      </c>
      <c r="T12" s="6">
        <v>667</v>
      </c>
      <c r="U12" s="3">
        <v>614</v>
      </c>
      <c r="V12" s="3">
        <v>462</v>
      </c>
      <c r="W12" s="3">
        <v>511</v>
      </c>
      <c r="X12" s="8">
        <v>478</v>
      </c>
      <c r="Y12" s="8">
        <v>449</v>
      </c>
      <c r="Z12" s="8">
        <v>505</v>
      </c>
      <c r="AA12" s="8">
        <v>533</v>
      </c>
      <c r="AB12" s="8">
        <v>598</v>
      </c>
      <c r="AC12" s="8">
        <v>624</v>
      </c>
      <c r="AD12" s="8">
        <v>782</v>
      </c>
      <c r="AE12" s="8">
        <v>804</v>
      </c>
      <c r="AF12" s="8">
        <v>831</v>
      </c>
      <c r="AG12" s="8">
        <v>906</v>
      </c>
      <c r="AH12" s="8">
        <v>1114</v>
      </c>
      <c r="AI12" s="8">
        <v>1072</v>
      </c>
      <c r="AJ12" s="8">
        <v>1266</v>
      </c>
      <c r="AK12" s="6">
        <v>3131</v>
      </c>
      <c r="AL12" s="3">
        <v>1299</v>
      </c>
      <c r="AM12" s="3">
        <v>519</v>
      </c>
      <c r="AN12" s="3">
        <v>582</v>
      </c>
      <c r="AO12" s="8">
        <v>527</v>
      </c>
      <c r="AP12" s="8">
        <v>533</v>
      </c>
      <c r="AQ12" s="8">
        <v>648</v>
      </c>
      <c r="AR12" s="8">
        <v>824</v>
      </c>
      <c r="AS12" s="8">
        <v>918</v>
      </c>
      <c r="AT12" s="8">
        <v>993</v>
      </c>
      <c r="AU12" s="8">
        <v>1004</v>
      </c>
      <c r="AV12" s="8">
        <v>1131</v>
      </c>
      <c r="AW12" s="8">
        <v>1237</v>
      </c>
      <c r="AX12" s="8">
        <v>1418</v>
      </c>
      <c r="AY12" s="8">
        <v>1696</v>
      </c>
      <c r="AZ12" s="8">
        <v>1883</v>
      </c>
      <c r="BA12" s="8">
        <v>2131</v>
      </c>
    </row>
    <row r="13" spans="1:53">
      <c r="A13" s="1" t="s">
        <v>26</v>
      </c>
      <c r="B13" s="2" t="s">
        <v>27</v>
      </c>
      <c r="C13" s="6">
        <v>70447</v>
      </c>
      <c r="D13" s="3">
        <v>62773</v>
      </c>
      <c r="E13" s="3">
        <v>68114</v>
      </c>
      <c r="F13" s="3">
        <v>77549</v>
      </c>
      <c r="G13" s="3">
        <v>83990</v>
      </c>
      <c r="H13" s="3">
        <v>89261</v>
      </c>
      <c r="I13" s="3">
        <v>93632</v>
      </c>
      <c r="J13" s="3">
        <v>107801</v>
      </c>
      <c r="K13" s="3">
        <v>116461</v>
      </c>
      <c r="L13" s="3">
        <v>110179</v>
      </c>
      <c r="M13" s="3">
        <v>51259</v>
      </c>
      <c r="N13" s="13">
        <f>+AE13+AV13+'3.3.21'!N13+'3.3.21'!AE13+'3.3.21'!AV13</f>
        <v>52601</v>
      </c>
      <c r="O13" s="13">
        <f>+AF13+AW13+'3.3.21'!O13+'3.3.21'!AF13+'3.3.21'!AW13</f>
        <v>70135</v>
      </c>
      <c r="P13" s="13">
        <f>+AG13+AX13+'3.3.21'!P13+'3.3.21'!AG13+'3.3.21'!AX13</f>
        <v>85830</v>
      </c>
      <c r="Q13" s="13">
        <v>105310</v>
      </c>
      <c r="R13" s="51">
        <v>128029</v>
      </c>
      <c r="S13" s="13">
        <v>150760</v>
      </c>
      <c r="T13" s="6">
        <v>380</v>
      </c>
      <c r="U13" s="3">
        <v>358</v>
      </c>
      <c r="V13" s="3">
        <v>350</v>
      </c>
      <c r="W13" s="3">
        <v>351</v>
      </c>
      <c r="X13" s="8">
        <v>371</v>
      </c>
      <c r="Y13" s="8">
        <v>378</v>
      </c>
      <c r="Z13" s="8">
        <v>361</v>
      </c>
      <c r="AA13" s="8">
        <v>423</v>
      </c>
      <c r="AB13" s="8">
        <v>448</v>
      </c>
      <c r="AC13" s="8">
        <v>474</v>
      </c>
      <c r="AD13" s="8">
        <v>429</v>
      </c>
      <c r="AE13" s="8">
        <v>485</v>
      </c>
      <c r="AF13" s="8">
        <v>651</v>
      </c>
      <c r="AG13" s="8">
        <v>703</v>
      </c>
      <c r="AH13" s="8">
        <v>708</v>
      </c>
      <c r="AI13" s="8">
        <v>815</v>
      </c>
      <c r="AJ13" s="8">
        <v>861</v>
      </c>
      <c r="AK13" s="6">
        <v>2718</v>
      </c>
      <c r="AL13" s="3">
        <v>2699</v>
      </c>
      <c r="AM13" s="3">
        <v>2622</v>
      </c>
      <c r="AN13" s="3">
        <v>2356</v>
      </c>
      <c r="AO13" s="8">
        <v>2467</v>
      </c>
      <c r="AP13" s="8">
        <v>2423</v>
      </c>
      <c r="AQ13" s="8">
        <v>2474</v>
      </c>
      <c r="AR13" s="8">
        <v>2821</v>
      </c>
      <c r="AS13" s="8">
        <v>3129</v>
      </c>
      <c r="AT13" s="8">
        <v>2799</v>
      </c>
      <c r="AU13" s="8">
        <v>1135</v>
      </c>
      <c r="AV13" s="8">
        <v>1372</v>
      </c>
      <c r="AW13" s="8">
        <v>1669</v>
      </c>
      <c r="AX13" s="8">
        <v>2072</v>
      </c>
      <c r="AY13" s="8">
        <v>2562</v>
      </c>
      <c r="AZ13" s="8">
        <v>3337</v>
      </c>
      <c r="BA13" s="8">
        <v>4147</v>
      </c>
    </row>
    <row r="14" spans="1:53">
      <c r="A14" s="1" t="s">
        <v>28</v>
      </c>
      <c r="B14" s="2" t="s">
        <v>29</v>
      </c>
      <c r="C14" s="6">
        <v>46456</v>
      </c>
      <c r="D14" s="3">
        <v>39304</v>
      </c>
      <c r="E14" s="3">
        <v>31822</v>
      </c>
      <c r="F14" s="3">
        <v>33596</v>
      </c>
      <c r="G14" s="3">
        <v>37371</v>
      </c>
      <c r="H14" s="3">
        <v>40407</v>
      </c>
      <c r="I14" s="3">
        <v>44052</v>
      </c>
      <c r="J14" s="3">
        <v>52703</v>
      </c>
      <c r="K14" s="3">
        <v>57789</v>
      </c>
      <c r="L14" s="3">
        <v>58600</v>
      </c>
      <c r="M14" s="3">
        <v>38056</v>
      </c>
      <c r="N14" s="13">
        <f>+AE14+AV14+'3.3.21'!N14+'3.3.21'!AE14+'3.3.21'!AV14</f>
        <v>39283</v>
      </c>
      <c r="O14" s="13">
        <f>+AF14+AW14+'3.3.21'!O14+'3.3.21'!AF14+'3.3.21'!AW14</f>
        <v>45642</v>
      </c>
      <c r="P14" s="13">
        <f>+AG14+AX14+'3.3.21'!P14+'3.3.21'!AG14+'3.3.21'!AX14</f>
        <v>52590</v>
      </c>
      <c r="Q14" s="13">
        <v>61782</v>
      </c>
      <c r="R14" s="51">
        <v>73405</v>
      </c>
      <c r="S14" s="13">
        <v>81838</v>
      </c>
      <c r="T14" s="6">
        <v>488</v>
      </c>
      <c r="U14" s="3">
        <v>458</v>
      </c>
      <c r="V14" s="3">
        <v>437</v>
      </c>
      <c r="W14" s="3">
        <v>436</v>
      </c>
      <c r="X14" s="8">
        <v>467</v>
      </c>
      <c r="Y14" s="8">
        <v>473</v>
      </c>
      <c r="Z14" s="8">
        <v>491</v>
      </c>
      <c r="AA14" s="8">
        <v>588</v>
      </c>
      <c r="AB14" s="8">
        <v>605</v>
      </c>
      <c r="AC14" s="8">
        <v>682</v>
      </c>
      <c r="AD14" s="8">
        <v>685</v>
      </c>
      <c r="AE14" s="8">
        <v>851</v>
      </c>
      <c r="AF14" s="8">
        <v>981</v>
      </c>
      <c r="AG14" s="8">
        <v>1121</v>
      </c>
      <c r="AH14" s="8">
        <v>1250</v>
      </c>
      <c r="AI14" s="8">
        <v>1324</v>
      </c>
      <c r="AJ14" s="8">
        <v>1582</v>
      </c>
      <c r="AK14" s="6">
        <v>2575</v>
      </c>
      <c r="AL14" s="3">
        <v>2065</v>
      </c>
      <c r="AM14" s="3">
        <v>1180</v>
      </c>
      <c r="AN14" s="3">
        <v>1106</v>
      </c>
      <c r="AO14" s="8">
        <v>1177</v>
      </c>
      <c r="AP14" s="8">
        <v>1208</v>
      </c>
      <c r="AQ14" s="8">
        <v>1294</v>
      </c>
      <c r="AR14" s="8">
        <v>1563</v>
      </c>
      <c r="AS14" s="8">
        <v>1688</v>
      </c>
      <c r="AT14" s="8">
        <v>1786</v>
      </c>
      <c r="AU14" s="8">
        <v>828</v>
      </c>
      <c r="AV14" s="8">
        <v>1052</v>
      </c>
      <c r="AW14" s="8">
        <v>1189</v>
      </c>
      <c r="AX14" s="8">
        <v>1433</v>
      </c>
      <c r="AY14" s="8">
        <v>1687</v>
      </c>
      <c r="AZ14" s="8">
        <v>2015</v>
      </c>
      <c r="BA14" s="8">
        <v>2327</v>
      </c>
    </row>
    <row r="15" spans="1:53">
      <c r="A15" s="1" t="s">
        <v>30</v>
      </c>
      <c r="B15" s="2" t="s">
        <v>31</v>
      </c>
      <c r="C15" s="6">
        <v>39703</v>
      </c>
      <c r="D15" s="3">
        <v>37062</v>
      </c>
      <c r="E15" s="3">
        <v>35822</v>
      </c>
      <c r="F15" s="3">
        <v>37738</v>
      </c>
      <c r="G15" s="3">
        <v>40784</v>
      </c>
      <c r="H15" s="3">
        <v>46345</v>
      </c>
      <c r="I15" s="3">
        <v>55889</v>
      </c>
      <c r="J15" s="3">
        <v>65678</v>
      </c>
      <c r="K15" s="3">
        <v>60075</v>
      </c>
      <c r="L15" s="3">
        <v>59264</v>
      </c>
      <c r="M15" s="3">
        <v>43678</v>
      </c>
      <c r="N15" s="13">
        <f>+AE15+AV15+'3.3.21'!N15+'3.3.21'!AE15+'3.3.21'!AV15</f>
        <v>44575</v>
      </c>
      <c r="O15" s="13">
        <f>+AF15+AW15+'3.3.21'!O15+'3.3.21'!AF15+'3.3.21'!AW15</f>
        <v>54551</v>
      </c>
      <c r="P15" s="13">
        <f>+AG15+AX15+'3.3.21'!P15+'3.3.21'!AG15+'3.3.21'!AX15</f>
        <v>63373</v>
      </c>
      <c r="Q15" s="13">
        <v>72572</v>
      </c>
      <c r="R15" s="51">
        <v>79129</v>
      </c>
      <c r="S15" s="13">
        <v>94568</v>
      </c>
      <c r="T15" s="6">
        <v>61</v>
      </c>
      <c r="U15" s="3">
        <v>41</v>
      </c>
      <c r="V15" s="3">
        <v>46</v>
      </c>
      <c r="W15" s="3">
        <v>43</v>
      </c>
      <c r="X15" s="8">
        <v>37</v>
      </c>
      <c r="Y15" s="8">
        <v>38</v>
      </c>
      <c r="Z15" s="8">
        <v>38</v>
      </c>
      <c r="AA15" s="8">
        <v>44</v>
      </c>
      <c r="AB15" s="8">
        <v>39</v>
      </c>
      <c r="AC15" s="8">
        <v>39</v>
      </c>
      <c r="AD15" s="8">
        <v>44</v>
      </c>
      <c r="AE15" s="8">
        <v>46</v>
      </c>
      <c r="AF15" s="8">
        <v>44</v>
      </c>
      <c r="AG15" s="8">
        <v>45</v>
      </c>
      <c r="AH15" s="8">
        <v>57</v>
      </c>
      <c r="AI15" s="8">
        <v>73</v>
      </c>
      <c r="AJ15" s="8">
        <v>74</v>
      </c>
      <c r="AK15" s="6">
        <v>2281</v>
      </c>
      <c r="AL15" s="3">
        <v>2139</v>
      </c>
      <c r="AM15" s="3">
        <v>2129</v>
      </c>
      <c r="AN15" s="3">
        <v>2222</v>
      </c>
      <c r="AO15" s="8">
        <v>2315</v>
      </c>
      <c r="AP15" s="8">
        <v>2387</v>
      </c>
      <c r="AQ15" s="8">
        <v>2816</v>
      </c>
      <c r="AR15" s="8">
        <v>3431</v>
      </c>
      <c r="AS15" s="8">
        <v>2473</v>
      </c>
      <c r="AT15" s="8">
        <v>2585</v>
      </c>
      <c r="AU15" s="8">
        <v>2100</v>
      </c>
      <c r="AV15" s="8">
        <v>2438</v>
      </c>
      <c r="AW15" s="8">
        <v>2759</v>
      </c>
      <c r="AX15" s="8">
        <v>3175</v>
      </c>
      <c r="AY15" s="8">
        <v>3879</v>
      </c>
      <c r="AZ15" s="8">
        <v>4379</v>
      </c>
      <c r="BA15" s="8">
        <v>5067</v>
      </c>
    </row>
    <row r="16" spans="1:53">
      <c r="A16" s="1" t="s">
        <v>32</v>
      </c>
      <c r="B16" s="2" t="s">
        <v>154</v>
      </c>
      <c r="C16" s="6">
        <v>39097</v>
      </c>
      <c r="D16" s="3">
        <v>33653</v>
      </c>
      <c r="E16" s="3">
        <v>32202</v>
      </c>
      <c r="F16" s="3">
        <v>34310</v>
      </c>
      <c r="G16" s="3">
        <v>40170</v>
      </c>
      <c r="H16" s="3">
        <v>46466</v>
      </c>
      <c r="I16" s="3">
        <v>53107</v>
      </c>
      <c r="J16" s="3">
        <v>62695</v>
      </c>
      <c r="K16" s="3">
        <v>66057</v>
      </c>
      <c r="L16" s="3">
        <v>62255</v>
      </c>
      <c r="M16" s="3">
        <v>39766</v>
      </c>
      <c r="N16" s="13">
        <f>+AE16+AV16+'3.3.21'!N16+'3.3.21'!AE16+'3.3.21'!AV16</f>
        <v>41890</v>
      </c>
      <c r="O16" s="13">
        <f>+AF16+AW16+'3.3.21'!O16+'3.3.21'!AF16+'3.3.21'!AW16</f>
        <v>52230</v>
      </c>
      <c r="P16" s="13">
        <f>+AG16+AX16+'3.3.21'!P16+'3.3.21'!AG16+'3.3.21'!AX16</f>
        <v>59646</v>
      </c>
      <c r="Q16" s="13">
        <v>71651</v>
      </c>
      <c r="R16" s="51">
        <v>79696</v>
      </c>
      <c r="S16" s="13">
        <v>85425</v>
      </c>
      <c r="T16" s="6">
        <v>31</v>
      </c>
      <c r="U16" s="3">
        <v>28</v>
      </c>
      <c r="V16" s="3">
        <v>23</v>
      </c>
      <c r="W16" s="3">
        <v>29</v>
      </c>
      <c r="X16" s="8">
        <v>23</v>
      </c>
      <c r="Y16" s="8">
        <v>22</v>
      </c>
      <c r="Z16" s="8">
        <v>28</v>
      </c>
      <c r="AA16" s="8">
        <v>25</v>
      </c>
      <c r="AB16" s="8">
        <v>35</v>
      </c>
      <c r="AC16" s="8">
        <v>34</v>
      </c>
      <c r="AD16" s="8">
        <v>53</v>
      </c>
      <c r="AE16" s="8">
        <v>50</v>
      </c>
      <c r="AF16" s="8">
        <v>60</v>
      </c>
      <c r="AG16" s="8">
        <v>69</v>
      </c>
      <c r="AH16" s="8">
        <v>80</v>
      </c>
      <c r="AI16" s="8">
        <v>81</v>
      </c>
      <c r="AJ16" s="8">
        <v>89</v>
      </c>
      <c r="AK16" s="6">
        <v>2499</v>
      </c>
      <c r="AL16" s="3">
        <v>2318</v>
      </c>
      <c r="AM16" s="3">
        <v>1737</v>
      </c>
      <c r="AN16" s="3">
        <v>1978</v>
      </c>
      <c r="AO16" s="8">
        <v>2038</v>
      </c>
      <c r="AP16" s="8">
        <v>2182</v>
      </c>
      <c r="AQ16" s="8">
        <v>2348</v>
      </c>
      <c r="AR16" s="8">
        <v>2851</v>
      </c>
      <c r="AS16" s="8">
        <v>2872</v>
      </c>
      <c r="AT16" s="8">
        <v>2815</v>
      </c>
      <c r="AU16" s="8">
        <v>2217</v>
      </c>
      <c r="AV16" s="8">
        <v>2383</v>
      </c>
      <c r="AW16" s="8">
        <v>2872</v>
      </c>
      <c r="AX16" s="8">
        <v>3479</v>
      </c>
      <c r="AY16" s="8">
        <v>4297</v>
      </c>
      <c r="AZ16" s="8">
        <v>4908</v>
      </c>
      <c r="BA16" s="8">
        <v>5281</v>
      </c>
    </row>
    <row r="17" spans="1:53">
      <c r="A17" s="1" t="s">
        <v>33</v>
      </c>
      <c r="B17" s="2" t="s">
        <v>34</v>
      </c>
      <c r="C17" s="6">
        <v>38686</v>
      </c>
      <c r="D17" s="3">
        <v>29491</v>
      </c>
      <c r="E17" s="3">
        <v>25943</v>
      </c>
      <c r="F17" s="3">
        <v>31463</v>
      </c>
      <c r="G17" s="3">
        <v>29522</v>
      </c>
      <c r="H17" s="3">
        <v>34501</v>
      </c>
      <c r="I17" s="3">
        <v>38539</v>
      </c>
      <c r="J17" s="3">
        <v>46783</v>
      </c>
      <c r="K17" s="3">
        <v>54041</v>
      </c>
      <c r="L17" s="3">
        <v>58163</v>
      </c>
      <c r="M17" s="3">
        <v>27432</v>
      </c>
      <c r="N17" s="13">
        <f>+AE17+AV17+'3.3.21'!N17+'3.3.21'!AE17+'3.3.21'!AV17</f>
        <v>30356</v>
      </c>
      <c r="O17" s="13">
        <f>+AF17+AW17+'3.3.21'!O17+'3.3.21'!AF17+'3.3.21'!AW17</f>
        <v>37342</v>
      </c>
      <c r="P17" s="13">
        <f>+AG17+AX17+'3.3.21'!P17+'3.3.21'!AG17+'3.3.21'!AX17</f>
        <v>47067</v>
      </c>
      <c r="Q17" s="13">
        <v>58643</v>
      </c>
      <c r="R17" s="51">
        <v>66511</v>
      </c>
      <c r="S17" s="13">
        <v>83854</v>
      </c>
      <c r="T17" s="6">
        <v>3</v>
      </c>
      <c r="U17" s="3"/>
      <c r="V17" s="3">
        <v>1</v>
      </c>
      <c r="W17" s="3">
        <v>1</v>
      </c>
      <c r="X17" s="8">
        <v>1</v>
      </c>
      <c r="Y17" s="8">
        <v>3</v>
      </c>
      <c r="Z17" s="8">
        <v>0</v>
      </c>
      <c r="AA17" s="8">
        <v>1</v>
      </c>
      <c r="AB17" s="8">
        <v>1</v>
      </c>
      <c r="AC17" s="8">
        <v>3</v>
      </c>
      <c r="AD17" s="8">
        <v>0</v>
      </c>
      <c r="AE17" s="8"/>
      <c r="AF17" s="8">
        <v>0</v>
      </c>
      <c r="AG17" s="8">
        <v>0</v>
      </c>
      <c r="AH17" s="8">
        <v>2</v>
      </c>
      <c r="AI17" s="8">
        <v>2</v>
      </c>
      <c r="AJ17" s="8">
        <v>1</v>
      </c>
      <c r="AK17" s="6">
        <v>3018</v>
      </c>
      <c r="AL17" s="3">
        <v>1995</v>
      </c>
      <c r="AM17" s="3">
        <v>1259</v>
      </c>
      <c r="AN17" s="3">
        <v>1864</v>
      </c>
      <c r="AO17" s="8">
        <v>1717</v>
      </c>
      <c r="AP17" s="8">
        <v>1915</v>
      </c>
      <c r="AQ17" s="8">
        <v>2123</v>
      </c>
      <c r="AR17" s="8">
        <v>2457</v>
      </c>
      <c r="AS17" s="8">
        <v>2543</v>
      </c>
      <c r="AT17" s="8">
        <v>3056</v>
      </c>
      <c r="AU17" s="8">
        <v>1697</v>
      </c>
      <c r="AV17" s="8">
        <v>1990</v>
      </c>
      <c r="AW17" s="8">
        <v>2137</v>
      </c>
      <c r="AX17" s="8">
        <v>2661</v>
      </c>
      <c r="AY17" s="8">
        <v>3268</v>
      </c>
      <c r="AZ17" s="8">
        <v>3911</v>
      </c>
      <c r="BA17" s="8">
        <v>4934</v>
      </c>
    </row>
    <row r="18" spans="1:53">
      <c r="A18" s="1" t="s">
        <v>35</v>
      </c>
      <c r="B18" s="2" t="s">
        <v>36</v>
      </c>
      <c r="C18" s="6">
        <v>104400</v>
      </c>
      <c r="D18" s="3">
        <v>91246</v>
      </c>
      <c r="E18" s="3">
        <v>73291</v>
      </c>
      <c r="F18" s="3">
        <v>66987</v>
      </c>
      <c r="G18" s="3">
        <v>70254</v>
      </c>
      <c r="H18" s="3">
        <v>71884</v>
      </c>
      <c r="I18" s="3">
        <v>73802</v>
      </c>
      <c r="J18" s="3">
        <v>79908</v>
      </c>
      <c r="K18" s="3">
        <v>92311</v>
      </c>
      <c r="L18" s="3">
        <v>104763</v>
      </c>
      <c r="M18" s="3">
        <v>82801</v>
      </c>
      <c r="N18" s="13">
        <f>+AE18+AV18+'3.3.21'!N18+'3.3.21'!AE18+'3.3.21'!AV18</f>
        <v>79189</v>
      </c>
      <c r="O18" s="13">
        <f>+AF18+AW18+'3.3.21'!O18+'3.3.21'!AF18+'3.3.21'!AW18</f>
        <v>92365</v>
      </c>
      <c r="P18" s="13">
        <f>+AG18+AX18+'3.3.21'!P18+'3.3.21'!AG18+'3.3.21'!AX18</f>
        <v>103442</v>
      </c>
      <c r="Q18" s="13">
        <v>122564</v>
      </c>
      <c r="R18" s="51">
        <v>134116</v>
      </c>
      <c r="S18" s="13">
        <v>151431</v>
      </c>
      <c r="T18" s="6">
        <v>1675</v>
      </c>
      <c r="U18" s="3">
        <v>1573</v>
      </c>
      <c r="V18" s="3">
        <v>1365</v>
      </c>
      <c r="W18" s="3">
        <v>1412</v>
      </c>
      <c r="X18" s="8">
        <v>1381</v>
      </c>
      <c r="Y18" s="8">
        <v>1223</v>
      </c>
      <c r="Z18" s="8">
        <v>1199</v>
      </c>
      <c r="AA18" s="8">
        <v>1161</v>
      </c>
      <c r="AB18" s="8">
        <v>1316</v>
      </c>
      <c r="AC18" s="8">
        <v>1523</v>
      </c>
      <c r="AD18" s="8">
        <v>1728</v>
      </c>
      <c r="AE18" s="8">
        <v>1944</v>
      </c>
      <c r="AF18" s="8">
        <v>2224</v>
      </c>
      <c r="AG18" s="8">
        <v>2523</v>
      </c>
      <c r="AH18" s="8">
        <v>2751</v>
      </c>
      <c r="AI18" s="8">
        <v>2952</v>
      </c>
      <c r="AJ18" s="8">
        <v>3241</v>
      </c>
      <c r="AK18" s="6">
        <v>3814</v>
      </c>
      <c r="AL18" s="3">
        <v>3377</v>
      </c>
      <c r="AM18" s="3">
        <v>938</v>
      </c>
      <c r="AN18" s="3">
        <v>1340</v>
      </c>
      <c r="AO18" s="8">
        <v>1336</v>
      </c>
      <c r="AP18" s="8">
        <v>1390</v>
      </c>
      <c r="AQ18" s="8">
        <v>1544</v>
      </c>
      <c r="AR18" s="8">
        <v>1704</v>
      </c>
      <c r="AS18" s="8">
        <v>1958</v>
      </c>
      <c r="AT18" s="8">
        <v>2143</v>
      </c>
      <c r="AU18" s="8">
        <v>1823</v>
      </c>
      <c r="AV18" s="8">
        <v>2144</v>
      </c>
      <c r="AW18" s="8">
        <v>2311</v>
      </c>
      <c r="AX18" s="8">
        <v>2755</v>
      </c>
      <c r="AY18" s="8">
        <v>3293</v>
      </c>
      <c r="AZ18" s="8">
        <v>3679</v>
      </c>
      <c r="BA18" s="8">
        <v>4147</v>
      </c>
    </row>
    <row r="19" spans="1:53">
      <c r="A19" s="1" t="s">
        <v>37</v>
      </c>
      <c r="B19" s="2" t="s">
        <v>38</v>
      </c>
      <c r="C19" s="6">
        <v>64351</v>
      </c>
      <c r="D19" s="3">
        <v>45931</v>
      </c>
      <c r="E19" s="3">
        <v>33799</v>
      </c>
      <c r="F19" s="3">
        <v>34786</v>
      </c>
      <c r="G19" s="3">
        <v>38490</v>
      </c>
      <c r="H19" s="3">
        <v>42700</v>
      </c>
      <c r="I19" s="3">
        <v>48171</v>
      </c>
      <c r="J19" s="3">
        <v>63152</v>
      </c>
      <c r="K19" s="3">
        <v>68605</v>
      </c>
      <c r="L19" s="3">
        <v>67252</v>
      </c>
      <c r="M19" s="3">
        <v>60524</v>
      </c>
      <c r="N19" s="13">
        <f>+AE19+AV19+'3.3.21'!N19+'3.3.21'!AE19+'3.3.21'!AV19</f>
        <v>61028</v>
      </c>
      <c r="O19" s="13">
        <f>+AF19+AW19+'3.3.21'!O19+'3.3.21'!AF19+'3.3.21'!AW19</f>
        <v>66310</v>
      </c>
      <c r="P19" s="13">
        <f>+AG19+AX19+'3.3.21'!P19+'3.3.21'!AG19+'3.3.21'!AX19</f>
        <v>72809</v>
      </c>
      <c r="Q19" s="13">
        <v>81617</v>
      </c>
      <c r="R19" s="51">
        <v>89337</v>
      </c>
      <c r="S19" s="13">
        <v>96532</v>
      </c>
      <c r="T19" s="6">
        <v>14</v>
      </c>
      <c r="U19" s="3"/>
      <c r="V19" s="3">
        <v>1</v>
      </c>
      <c r="W19" s="3">
        <v>3</v>
      </c>
      <c r="X19" s="8">
        <v>3</v>
      </c>
      <c r="Y19" s="8">
        <v>2</v>
      </c>
      <c r="Z19" s="8">
        <v>1</v>
      </c>
      <c r="AA19" s="8">
        <v>4</v>
      </c>
      <c r="AB19" s="8">
        <v>5</v>
      </c>
      <c r="AC19" s="8">
        <v>11</v>
      </c>
      <c r="AD19" s="8">
        <v>7</v>
      </c>
      <c r="AE19" s="8">
        <v>13</v>
      </c>
      <c r="AF19" s="8">
        <v>16</v>
      </c>
      <c r="AG19" s="8">
        <v>17</v>
      </c>
      <c r="AH19" s="8">
        <v>16</v>
      </c>
      <c r="AI19" s="8">
        <v>18</v>
      </c>
      <c r="AJ19" s="8">
        <v>19</v>
      </c>
      <c r="AK19" s="6">
        <v>2937</v>
      </c>
      <c r="AL19" s="3">
        <v>1604</v>
      </c>
      <c r="AM19" s="3">
        <v>1684</v>
      </c>
      <c r="AN19" s="3">
        <v>947</v>
      </c>
      <c r="AO19" s="8">
        <v>954</v>
      </c>
      <c r="AP19" s="8">
        <v>978</v>
      </c>
      <c r="AQ19" s="8">
        <v>1088</v>
      </c>
      <c r="AR19" s="8">
        <v>1486</v>
      </c>
      <c r="AS19" s="8">
        <v>1312</v>
      </c>
      <c r="AT19" s="8">
        <v>1506</v>
      </c>
      <c r="AU19" s="8">
        <v>1458</v>
      </c>
      <c r="AV19" s="8">
        <v>1777</v>
      </c>
      <c r="AW19" s="8">
        <v>2044</v>
      </c>
      <c r="AX19" s="8">
        <v>2401</v>
      </c>
      <c r="AY19" s="8">
        <v>2786</v>
      </c>
      <c r="AZ19" s="8">
        <v>3044</v>
      </c>
      <c r="BA19" s="8">
        <v>3833</v>
      </c>
    </row>
    <row r="20" spans="1:53">
      <c r="A20" s="1" t="s">
        <v>39</v>
      </c>
      <c r="B20" s="2" t="s">
        <v>40</v>
      </c>
      <c r="C20" s="6">
        <v>54188</v>
      </c>
      <c r="D20" s="3">
        <v>51506</v>
      </c>
      <c r="E20" s="3">
        <v>54102</v>
      </c>
      <c r="F20" s="3">
        <v>61596</v>
      </c>
      <c r="G20" s="3">
        <v>67456</v>
      </c>
      <c r="H20" s="3">
        <v>74077</v>
      </c>
      <c r="I20" s="3">
        <v>79618</v>
      </c>
      <c r="J20" s="3">
        <v>89950</v>
      </c>
      <c r="K20" s="3">
        <v>96473</v>
      </c>
      <c r="L20" s="3">
        <v>89453</v>
      </c>
      <c r="M20" s="3">
        <v>36673</v>
      </c>
      <c r="N20" s="13">
        <f>+AE20+AV20+'3.3.21'!N20+'3.3.21'!AE20+'3.3.21'!AV20</f>
        <v>36591</v>
      </c>
      <c r="O20" s="13">
        <f>+AF20+AW20+'3.3.21'!O20+'3.3.21'!AF20+'3.3.21'!AW20</f>
        <v>48158</v>
      </c>
      <c r="P20" s="13">
        <f>+AG20+AX20+'3.3.21'!P20+'3.3.21'!AG20+'3.3.21'!AX20</f>
        <v>62110</v>
      </c>
      <c r="Q20" s="13">
        <v>79298</v>
      </c>
      <c r="R20" s="51">
        <v>93946</v>
      </c>
      <c r="S20" s="13">
        <v>110218</v>
      </c>
      <c r="T20" s="6">
        <v>239</v>
      </c>
      <c r="U20" s="3">
        <v>230</v>
      </c>
      <c r="V20" s="3">
        <v>206</v>
      </c>
      <c r="W20" s="3">
        <v>212</v>
      </c>
      <c r="X20" s="8">
        <v>232</v>
      </c>
      <c r="Y20" s="8">
        <v>213</v>
      </c>
      <c r="Z20" s="8">
        <v>214</v>
      </c>
      <c r="AA20" s="8">
        <v>229</v>
      </c>
      <c r="AB20" s="8">
        <v>209</v>
      </c>
      <c r="AC20" s="8">
        <v>201</v>
      </c>
      <c r="AD20" s="8">
        <v>166</v>
      </c>
      <c r="AE20" s="8">
        <v>169</v>
      </c>
      <c r="AF20" s="8">
        <v>215</v>
      </c>
      <c r="AG20" s="8">
        <v>232</v>
      </c>
      <c r="AH20" s="8">
        <v>251</v>
      </c>
      <c r="AI20" s="8">
        <v>278</v>
      </c>
      <c r="AJ20" s="8">
        <v>295</v>
      </c>
      <c r="AK20" s="6">
        <v>1754</v>
      </c>
      <c r="AL20" s="3">
        <v>1860</v>
      </c>
      <c r="AM20" s="3">
        <v>1648</v>
      </c>
      <c r="AN20" s="3">
        <v>1628</v>
      </c>
      <c r="AO20" s="8">
        <v>1770</v>
      </c>
      <c r="AP20" s="8">
        <v>1840</v>
      </c>
      <c r="AQ20" s="8">
        <v>2058</v>
      </c>
      <c r="AR20" s="8">
        <v>2293</v>
      </c>
      <c r="AS20" s="8">
        <v>2313</v>
      </c>
      <c r="AT20" s="8">
        <v>2023</v>
      </c>
      <c r="AU20" s="8">
        <v>960</v>
      </c>
      <c r="AV20" s="8">
        <v>1086</v>
      </c>
      <c r="AW20" s="8">
        <v>1258</v>
      </c>
      <c r="AX20" s="8">
        <v>1657</v>
      </c>
      <c r="AY20" s="8">
        <v>2117</v>
      </c>
      <c r="AZ20" s="8">
        <v>2666</v>
      </c>
      <c r="BA20" s="8">
        <v>3245</v>
      </c>
    </row>
    <row r="21" spans="1:53">
      <c r="A21" s="1" t="s">
        <v>41</v>
      </c>
      <c r="B21" s="2" t="s">
        <v>42</v>
      </c>
      <c r="C21" s="6">
        <v>39720</v>
      </c>
      <c r="D21" s="3">
        <v>29857</v>
      </c>
      <c r="E21" s="3">
        <v>30970</v>
      </c>
      <c r="F21" s="3">
        <v>36459</v>
      </c>
      <c r="G21" s="3">
        <v>41429</v>
      </c>
      <c r="H21" s="3">
        <v>44495</v>
      </c>
      <c r="I21" s="3">
        <v>48683</v>
      </c>
      <c r="J21" s="3">
        <v>58537</v>
      </c>
      <c r="K21" s="3">
        <v>67955</v>
      </c>
      <c r="L21" s="3">
        <v>67907</v>
      </c>
      <c r="M21" s="3">
        <v>29262</v>
      </c>
      <c r="N21" s="13">
        <f>+AE21+AV21+'3.3.21'!N21+'3.3.21'!AE21+'3.3.21'!AV21</f>
        <v>34283</v>
      </c>
      <c r="O21" s="13">
        <f>+AF21+AW21+'3.3.21'!O21+'3.3.21'!AF21+'3.3.21'!AW21</f>
        <v>46300</v>
      </c>
      <c r="P21" s="13">
        <f>+AG21+AX21+'3.3.21'!P21+'3.3.21'!AG21+'3.3.21'!AX21</f>
        <v>55706</v>
      </c>
      <c r="Q21" s="13">
        <v>71619</v>
      </c>
      <c r="R21" s="51">
        <v>86243</v>
      </c>
      <c r="S21" s="13">
        <v>103753</v>
      </c>
      <c r="T21" s="6">
        <v>8</v>
      </c>
      <c r="U21" s="3">
        <v>13</v>
      </c>
      <c r="V21" s="3">
        <v>9</v>
      </c>
      <c r="W21" s="3">
        <v>10</v>
      </c>
      <c r="X21" s="8">
        <v>12</v>
      </c>
      <c r="Y21" s="8">
        <v>3</v>
      </c>
      <c r="Z21" s="8">
        <v>11</v>
      </c>
      <c r="AA21" s="8">
        <v>4</v>
      </c>
      <c r="AB21" s="8">
        <v>9</v>
      </c>
      <c r="AC21" s="8">
        <v>11</v>
      </c>
      <c r="AD21" s="8">
        <v>16</v>
      </c>
      <c r="AE21" s="8">
        <v>16</v>
      </c>
      <c r="AF21" s="8">
        <v>14</v>
      </c>
      <c r="AG21" s="8">
        <v>25</v>
      </c>
      <c r="AH21" s="8">
        <v>21</v>
      </c>
      <c r="AI21" s="8">
        <v>35</v>
      </c>
      <c r="AJ21" s="8">
        <v>29</v>
      </c>
      <c r="AK21" s="6">
        <v>2575</v>
      </c>
      <c r="AL21" s="3">
        <v>1782</v>
      </c>
      <c r="AM21" s="3">
        <v>1648</v>
      </c>
      <c r="AN21" s="3">
        <v>1656</v>
      </c>
      <c r="AO21" s="8">
        <v>1699</v>
      </c>
      <c r="AP21" s="8">
        <v>1817</v>
      </c>
      <c r="AQ21" s="8">
        <v>1944</v>
      </c>
      <c r="AR21" s="8">
        <v>2171</v>
      </c>
      <c r="AS21" s="8">
        <v>2393</v>
      </c>
      <c r="AT21" s="8">
        <v>2436</v>
      </c>
      <c r="AU21" s="8">
        <v>1149</v>
      </c>
      <c r="AV21" s="8">
        <v>1469</v>
      </c>
      <c r="AW21" s="8">
        <v>1649</v>
      </c>
      <c r="AX21" s="8">
        <v>2100</v>
      </c>
      <c r="AY21" s="8">
        <v>2715</v>
      </c>
      <c r="AZ21" s="8">
        <v>3528</v>
      </c>
      <c r="BA21" s="8">
        <v>4299</v>
      </c>
    </row>
    <row r="22" spans="1:53">
      <c r="A22" s="1" t="s">
        <v>43</v>
      </c>
      <c r="B22" s="2" t="s">
        <v>44</v>
      </c>
      <c r="C22" s="6">
        <v>38085</v>
      </c>
      <c r="D22" s="3">
        <v>26839</v>
      </c>
      <c r="E22" s="3">
        <v>28360</v>
      </c>
      <c r="F22" s="3">
        <v>32500</v>
      </c>
      <c r="G22" s="3">
        <v>35340</v>
      </c>
      <c r="H22" s="3">
        <v>36818</v>
      </c>
      <c r="I22" s="3">
        <v>39816</v>
      </c>
      <c r="J22" s="3">
        <v>48202</v>
      </c>
      <c r="K22" s="3">
        <v>55906</v>
      </c>
      <c r="L22" s="3">
        <v>54693</v>
      </c>
      <c r="M22" s="3">
        <v>21903</v>
      </c>
      <c r="N22" s="13">
        <f>+AE22+AV22+'3.3.21'!N22+'3.3.21'!AE22+'3.3.21'!AV22</f>
        <v>21743</v>
      </c>
      <c r="O22" s="13">
        <f>+AF22+AW22+'3.3.21'!O22+'3.3.21'!AF22+'3.3.21'!AW22</f>
        <v>29480</v>
      </c>
      <c r="P22" s="13">
        <f>+AG22+AX22+'3.3.21'!P22+'3.3.21'!AG22+'3.3.21'!AX22</f>
        <v>37281</v>
      </c>
      <c r="Q22" s="13">
        <v>47130</v>
      </c>
      <c r="R22" s="51">
        <v>56697</v>
      </c>
      <c r="S22" s="13">
        <v>68723</v>
      </c>
      <c r="T22" s="6">
        <v>823</v>
      </c>
      <c r="U22" s="3">
        <v>705</v>
      </c>
      <c r="V22" s="3">
        <v>768</v>
      </c>
      <c r="W22" s="3">
        <v>757</v>
      </c>
      <c r="X22" s="8">
        <v>761</v>
      </c>
      <c r="Y22" s="8">
        <v>804</v>
      </c>
      <c r="Z22" s="8">
        <v>794</v>
      </c>
      <c r="AA22" s="8">
        <v>849</v>
      </c>
      <c r="AB22" s="8">
        <v>970</v>
      </c>
      <c r="AC22" s="8">
        <v>934</v>
      </c>
      <c r="AD22" s="8">
        <v>783</v>
      </c>
      <c r="AE22" s="8">
        <v>917</v>
      </c>
      <c r="AF22" s="8">
        <v>1005</v>
      </c>
      <c r="AG22" s="8">
        <v>1108</v>
      </c>
      <c r="AH22" s="8">
        <v>1182</v>
      </c>
      <c r="AI22" s="8">
        <v>1229</v>
      </c>
      <c r="AJ22" s="8">
        <v>1375</v>
      </c>
      <c r="AK22" s="6">
        <v>2132</v>
      </c>
      <c r="AL22" s="3">
        <v>1186</v>
      </c>
      <c r="AM22" s="3">
        <v>1180</v>
      </c>
      <c r="AN22" s="3">
        <v>1113</v>
      </c>
      <c r="AO22" s="8">
        <v>1167</v>
      </c>
      <c r="AP22" s="8">
        <v>1202</v>
      </c>
      <c r="AQ22" s="8">
        <v>1378</v>
      </c>
      <c r="AR22" s="8">
        <v>1570</v>
      </c>
      <c r="AS22" s="8">
        <v>1828</v>
      </c>
      <c r="AT22" s="8">
        <v>1786</v>
      </c>
      <c r="AU22" s="8">
        <v>741</v>
      </c>
      <c r="AV22" s="8">
        <v>835</v>
      </c>
      <c r="AW22" s="8">
        <v>951</v>
      </c>
      <c r="AX22" s="8">
        <v>1162</v>
      </c>
      <c r="AY22" s="8">
        <v>1446</v>
      </c>
      <c r="AZ22" s="8">
        <v>1719</v>
      </c>
      <c r="BA22" s="8">
        <v>2068</v>
      </c>
    </row>
    <row r="23" spans="1:53">
      <c r="A23" s="1" t="s">
        <v>45</v>
      </c>
      <c r="B23" s="2" t="s">
        <v>46</v>
      </c>
      <c r="C23" s="6">
        <v>53402</v>
      </c>
      <c r="D23" s="3">
        <v>40669</v>
      </c>
      <c r="E23" s="3">
        <v>34124</v>
      </c>
      <c r="F23" s="3">
        <v>42816</v>
      </c>
      <c r="G23" s="3">
        <v>49903</v>
      </c>
      <c r="H23" s="3">
        <v>53856</v>
      </c>
      <c r="I23" s="3">
        <v>59425</v>
      </c>
      <c r="J23" s="3">
        <v>72940</v>
      </c>
      <c r="K23" s="3">
        <v>89791</v>
      </c>
      <c r="L23" s="3">
        <v>93736</v>
      </c>
      <c r="M23" s="3">
        <v>55287</v>
      </c>
      <c r="N23" s="13">
        <f>+AE23+AV23+'3.3.21'!N23+'3.3.21'!AE23+'3.3.21'!AV23</f>
        <v>59327</v>
      </c>
      <c r="O23" s="13">
        <f>+AF23+AW23+'3.3.21'!O23+'3.3.21'!AF23+'3.3.21'!AW23</f>
        <v>73474</v>
      </c>
      <c r="P23" s="13">
        <f>+AG23+AX23+'3.3.21'!P23+'3.3.21'!AG23+'3.3.21'!AX23</f>
        <v>88222</v>
      </c>
      <c r="Q23" s="13">
        <v>103804</v>
      </c>
      <c r="R23" s="51">
        <v>114725</v>
      </c>
      <c r="S23" s="13">
        <v>132365</v>
      </c>
      <c r="T23" s="6">
        <v>2</v>
      </c>
      <c r="U23" s="3">
        <v>1</v>
      </c>
      <c r="V23" s="3">
        <v>1</v>
      </c>
      <c r="W23" s="3">
        <v>1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2</v>
      </c>
      <c r="AD23" s="8">
        <v>0</v>
      </c>
      <c r="AE23" s="8">
        <v>0</v>
      </c>
      <c r="AF23" s="8">
        <v>0</v>
      </c>
      <c r="AG23" s="8">
        <v>0</v>
      </c>
      <c r="AH23" s="8"/>
      <c r="AI23" s="8"/>
      <c r="AJ23" s="8"/>
      <c r="AK23" s="6">
        <v>3948</v>
      </c>
      <c r="AL23" s="3">
        <v>2820</v>
      </c>
      <c r="AM23" s="3">
        <v>2261</v>
      </c>
      <c r="AN23" s="3">
        <v>2443</v>
      </c>
      <c r="AO23" s="8">
        <v>2547</v>
      </c>
      <c r="AP23" s="8">
        <v>2394</v>
      </c>
      <c r="AQ23" s="8">
        <v>2427</v>
      </c>
      <c r="AR23" s="8">
        <v>2683</v>
      </c>
      <c r="AS23" s="8">
        <v>3149</v>
      </c>
      <c r="AT23" s="8">
        <v>2810</v>
      </c>
      <c r="AU23" s="8">
        <v>2492</v>
      </c>
      <c r="AV23" s="8">
        <v>2924</v>
      </c>
      <c r="AW23" s="8">
        <v>3681</v>
      </c>
      <c r="AX23" s="8">
        <v>4489</v>
      </c>
      <c r="AY23" s="8">
        <v>5564</v>
      </c>
      <c r="AZ23" s="8">
        <v>6393</v>
      </c>
      <c r="BA23" s="8">
        <v>7537</v>
      </c>
    </row>
    <row r="24" spans="1:53">
      <c r="A24" s="1" t="s">
        <v>47</v>
      </c>
      <c r="B24" s="1" t="s">
        <v>57</v>
      </c>
      <c r="C24" s="6">
        <v>49428</v>
      </c>
      <c r="D24" s="3">
        <v>36141</v>
      </c>
      <c r="E24" s="3">
        <v>31333</v>
      </c>
      <c r="F24" s="3">
        <v>36067</v>
      </c>
      <c r="G24" s="3">
        <v>39491</v>
      </c>
      <c r="H24" s="3">
        <v>43294</v>
      </c>
      <c r="I24" s="3">
        <v>50721</v>
      </c>
      <c r="J24" s="3">
        <v>64276</v>
      </c>
      <c r="K24" s="3">
        <v>73243</v>
      </c>
      <c r="L24" s="3">
        <v>74546</v>
      </c>
      <c r="M24" s="3">
        <v>53862</v>
      </c>
      <c r="N24" s="13">
        <f>+AE24+AV24+'3.3.21'!N24+'3.3.21'!AE24+'3.3.21'!AV24</f>
        <v>55339</v>
      </c>
      <c r="O24" s="13">
        <f>+AF24+AW24+'3.3.21'!O24+'3.3.21'!AF24+'3.3.21'!AW24</f>
        <v>69958</v>
      </c>
      <c r="P24" s="13">
        <f>+AG24+AX24+'3.3.21'!P24+'3.3.21'!AG24+'3.3.21'!AX24</f>
        <v>78726</v>
      </c>
      <c r="Q24" s="13">
        <v>94995</v>
      </c>
      <c r="R24" s="51">
        <v>100462</v>
      </c>
      <c r="S24" s="13">
        <v>112594</v>
      </c>
      <c r="T24" s="6">
        <v>20</v>
      </c>
      <c r="U24" s="3">
        <v>14</v>
      </c>
      <c r="V24" s="3">
        <v>14</v>
      </c>
      <c r="W24" s="3">
        <v>7</v>
      </c>
      <c r="X24" s="8">
        <v>5</v>
      </c>
      <c r="Y24" s="8">
        <v>6</v>
      </c>
      <c r="Z24" s="8">
        <v>6</v>
      </c>
      <c r="AA24" s="8">
        <v>6</v>
      </c>
      <c r="AB24" s="8">
        <v>4</v>
      </c>
      <c r="AC24" s="8">
        <v>6</v>
      </c>
      <c r="AD24" s="8">
        <v>4</v>
      </c>
      <c r="AE24" s="8">
        <v>14</v>
      </c>
      <c r="AF24" s="8">
        <v>20</v>
      </c>
      <c r="AG24" s="8">
        <v>26</v>
      </c>
      <c r="AH24" s="8">
        <v>31</v>
      </c>
      <c r="AI24" s="8">
        <v>33</v>
      </c>
      <c r="AJ24" s="8">
        <v>31</v>
      </c>
      <c r="AK24" s="6">
        <v>2608</v>
      </c>
      <c r="AL24" s="3">
        <v>1863</v>
      </c>
      <c r="AM24" s="3">
        <v>963</v>
      </c>
      <c r="AN24" s="3">
        <v>1073</v>
      </c>
      <c r="AO24" s="8">
        <v>1054</v>
      </c>
      <c r="AP24" s="8">
        <v>1185</v>
      </c>
      <c r="AQ24" s="8">
        <v>1247</v>
      </c>
      <c r="AR24" s="8">
        <v>1554</v>
      </c>
      <c r="AS24" s="8">
        <v>1774</v>
      </c>
      <c r="AT24" s="8">
        <v>1871</v>
      </c>
      <c r="AU24" s="8">
        <v>1427</v>
      </c>
      <c r="AV24" s="8">
        <v>1677</v>
      </c>
      <c r="AW24" s="8">
        <v>2007</v>
      </c>
      <c r="AX24" s="8">
        <v>2432</v>
      </c>
      <c r="AY24" s="8">
        <v>3048</v>
      </c>
      <c r="AZ24" s="8">
        <v>3461</v>
      </c>
      <c r="BA24" s="8">
        <v>3935</v>
      </c>
    </row>
    <row r="25" spans="1:53">
      <c r="A25" s="1" t="s">
        <v>48</v>
      </c>
      <c r="B25" s="2" t="s">
        <v>58</v>
      </c>
      <c r="C25" s="6">
        <v>53244</v>
      </c>
      <c r="D25" s="3">
        <v>44664</v>
      </c>
      <c r="E25" s="3">
        <v>39578</v>
      </c>
      <c r="F25" s="3">
        <v>43473</v>
      </c>
      <c r="G25" s="3">
        <v>45986</v>
      </c>
      <c r="H25" s="3">
        <v>48943</v>
      </c>
      <c r="I25" s="3">
        <v>56549</v>
      </c>
      <c r="J25" s="3">
        <v>69015</v>
      </c>
      <c r="K25" s="3">
        <v>79946</v>
      </c>
      <c r="L25" s="3">
        <v>89186</v>
      </c>
      <c r="M25" s="3">
        <v>48441</v>
      </c>
      <c r="N25" s="13">
        <f>+AE25+AV25+'3.3.21'!N25+'3.3.21'!AE25+'3.3.21'!AV25</f>
        <v>49165</v>
      </c>
      <c r="O25" s="13">
        <f>+AF25+AW25+'3.3.21'!O25+'3.3.21'!AF25+'3.3.21'!AW25</f>
        <v>58818</v>
      </c>
      <c r="P25" s="13">
        <f>+AG25+AX25+'3.3.21'!P25+'3.3.21'!AG25+'3.3.21'!AX25</f>
        <v>67376</v>
      </c>
      <c r="Q25" s="13">
        <v>80843</v>
      </c>
      <c r="R25" s="51">
        <v>87295</v>
      </c>
      <c r="S25" s="13">
        <v>103619</v>
      </c>
      <c r="T25" s="6">
        <v>3</v>
      </c>
      <c r="U25" s="3">
        <v>2</v>
      </c>
      <c r="V25" s="3">
        <v>2</v>
      </c>
      <c r="W25" s="3">
        <v>2</v>
      </c>
      <c r="X25" s="8">
        <v>3</v>
      </c>
      <c r="Y25" s="8">
        <v>4</v>
      </c>
      <c r="Z25" s="8">
        <v>6</v>
      </c>
      <c r="AA25" s="8">
        <v>7</v>
      </c>
      <c r="AB25" s="8">
        <v>5</v>
      </c>
      <c r="AC25" s="8">
        <v>9</v>
      </c>
      <c r="AD25" s="8">
        <v>7</v>
      </c>
      <c r="AE25" s="8">
        <v>8</v>
      </c>
      <c r="AF25" s="8">
        <v>10</v>
      </c>
      <c r="AG25" s="8">
        <v>8</v>
      </c>
      <c r="AH25" s="8">
        <v>12</v>
      </c>
      <c r="AI25" s="8">
        <v>10</v>
      </c>
      <c r="AJ25" s="8">
        <v>9</v>
      </c>
      <c r="AK25" s="6">
        <v>4347</v>
      </c>
      <c r="AL25" s="3">
        <v>3632</v>
      </c>
      <c r="AM25" s="3">
        <v>3157</v>
      </c>
      <c r="AN25" s="3">
        <v>3382</v>
      </c>
      <c r="AO25" s="8">
        <v>3455</v>
      </c>
      <c r="AP25" s="8">
        <v>3431</v>
      </c>
      <c r="AQ25" s="8">
        <v>3706</v>
      </c>
      <c r="AR25" s="8">
        <v>4257</v>
      </c>
      <c r="AS25" s="8">
        <v>4623</v>
      </c>
      <c r="AT25" s="8">
        <v>5338</v>
      </c>
      <c r="AU25" s="8">
        <v>3164</v>
      </c>
      <c r="AV25" s="8">
        <v>3961</v>
      </c>
      <c r="AW25" s="8">
        <v>4657</v>
      </c>
      <c r="AX25" s="8">
        <v>5180</v>
      </c>
      <c r="AY25" s="8">
        <v>6377</v>
      </c>
      <c r="AZ25" s="8">
        <v>7611</v>
      </c>
      <c r="BA25" s="8">
        <v>8965</v>
      </c>
    </row>
    <row r="26" spans="1:53">
      <c r="A26" s="1" t="s">
        <v>49</v>
      </c>
      <c r="B26" s="2" t="s">
        <v>155</v>
      </c>
      <c r="C26" s="6">
        <v>41065</v>
      </c>
      <c r="D26" s="3">
        <v>35849</v>
      </c>
      <c r="E26" s="3">
        <v>32711</v>
      </c>
      <c r="F26" s="3">
        <v>34314</v>
      </c>
      <c r="G26" s="3">
        <v>38562</v>
      </c>
      <c r="H26" s="3">
        <v>48263</v>
      </c>
      <c r="I26" s="3">
        <v>58580</v>
      </c>
      <c r="J26" s="3">
        <v>74584</v>
      </c>
      <c r="K26" s="3">
        <v>78692</v>
      </c>
      <c r="L26" s="3">
        <v>94115</v>
      </c>
      <c r="M26" s="3">
        <v>69740</v>
      </c>
      <c r="N26" s="13">
        <f>+AE26+AV26+'3.3.21'!N26+'3.3.21'!AE26+'3.3.21'!AV26</f>
        <v>67715</v>
      </c>
      <c r="O26" s="13">
        <f>+AF26+AW26+'3.3.21'!O26+'3.3.21'!AF26+'3.3.21'!AW26</f>
        <v>76788</v>
      </c>
      <c r="P26" s="13">
        <f>+AG26+AX26+'3.3.21'!P26+'3.3.21'!AG26+'3.3.21'!AX26</f>
        <v>89518</v>
      </c>
      <c r="Q26" s="13">
        <v>95628</v>
      </c>
      <c r="R26" s="51">
        <v>104370</v>
      </c>
      <c r="S26" s="13">
        <v>117570</v>
      </c>
      <c r="T26" s="6">
        <v>1</v>
      </c>
      <c r="U26" s="3">
        <v>2</v>
      </c>
      <c r="V26" s="3">
        <v>2</v>
      </c>
      <c r="W26" s="3"/>
      <c r="X26" s="8">
        <v>8</v>
      </c>
      <c r="Y26" s="8">
        <v>13</v>
      </c>
      <c r="Z26" s="8">
        <v>21</v>
      </c>
      <c r="AA26" s="8">
        <v>23</v>
      </c>
      <c r="AB26" s="8">
        <v>46</v>
      </c>
      <c r="AC26" s="8">
        <v>33</v>
      </c>
      <c r="AD26" s="8">
        <v>52</v>
      </c>
      <c r="AE26" s="8">
        <v>72</v>
      </c>
      <c r="AF26" s="8">
        <v>95</v>
      </c>
      <c r="AG26" s="8">
        <v>90</v>
      </c>
      <c r="AH26" s="8">
        <v>76</v>
      </c>
      <c r="AI26" s="8">
        <v>91</v>
      </c>
      <c r="AJ26" s="8">
        <v>101</v>
      </c>
      <c r="AK26" s="6">
        <v>3207</v>
      </c>
      <c r="AL26" s="3">
        <v>2417</v>
      </c>
      <c r="AM26" s="3">
        <v>1981</v>
      </c>
      <c r="AN26" s="3">
        <v>1929</v>
      </c>
      <c r="AO26" s="8">
        <v>2187</v>
      </c>
      <c r="AP26" s="8">
        <v>2422</v>
      </c>
      <c r="AQ26" s="8">
        <v>2706</v>
      </c>
      <c r="AR26" s="8">
        <v>3350</v>
      </c>
      <c r="AS26" s="8">
        <v>3318</v>
      </c>
      <c r="AT26" s="8">
        <v>4331</v>
      </c>
      <c r="AU26" s="8">
        <v>3674</v>
      </c>
      <c r="AV26" s="8">
        <v>4019</v>
      </c>
      <c r="AW26" s="8">
        <v>4733</v>
      </c>
      <c r="AX26" s="8">
        <v>6026</v>
      </c>
      <c r="AY26" s="8">
        <v>6934</v>
      </c>
      <c r="AZ26" s="8">
        <v>7343</v>
      </c>
      <c r="BA26" s="8">
        <v>8532</v>
      </c>
    </row>
    <row r="27" spans="1:53" ht="13.5" thickBot="1">
      <c r="A27" s="21" t="s">
        <v>50</v>
      </c>
      <c r="B27" s="22" t="s">
        <v>51</v>
      </c>
      <c r="C27" s="23">
        <v>18490</v>
      </c>
      <c r="D27" s="24">
        <v>12015</v>
      </c>
      <c r="E27" s="24">
        <v>12842</v>
      </c>
      <c r="F27" s="24">
        <v>15874</v>
      </c>
      <c r="G27" s="24">
        <v>18390</v>
      </c>
      <c r="H27" s="24">
        <v>20393</v>
      </c>
      <c r="I27" s="24">
        <v>27759</v>
      </c>
      <c r="J27" s="24">
        <v>43015</v>
      </c>
      <c r="K27" s="24">
        <v>56809</v>
      </c>
      <c r="L27" s="24">
        <v>58267</v>
      </c>
      <c r="M27" s="24">
        <v>29256</v>
      </c>
      <c r="N27" s="24">
        <f>+AE27+AV27+'3.3.21'!N27+'3.3.21'!AE27+'3.3.21'!AV27</f>
        <v>33485</v>
      </c>
      <c r="O27" s="24">
        <f>+AF27+AW27+'3.3.21'!O27+'3.3.21'!AF27+'3.3.21'!AW27</f>
        <v>53141</v>
      </c>
      <c r="P27" s="24">
        <f>+AG27+AX27+'3.3.21'!P27+'3.3.21'!AG27+'3.3.21'!AX27</f>
        <v>65009</v>
      </c>
      <c r="Q27" s="24">
        <v>82869</v>
      </c>
      <c r="R27" s="50">
        <v>84282</v>
      </c>
      <c r="S27" s="24">
        <v>108700</v>
      </c>
      <c r="T27" s="23"/>
      <c r="U27" s="24"/>
      <c r="V27" s="24">
        <v>1</v>
      </c>
      <c r="W27" s="24"/>
      <c r="X27" s="11">
        <v>1</v>
      </c>
      <c r="Y27" s="11">
        <v>8</v>
      </c>
      <c r="Z27" s="11">
        <v>8</v>
      </c>
      <c r="AA27" s="11">
        <v>9</v>
      </c>
      <c r="AB27" s="11">
        <v>8</v>
      </c>
      <c r="AC27" s="11">
        <v>7</v>
      </c>
      <c r="AD27" s="11">
        <v>19</v>
      </c>
      <c r="AE27" s="11">
        <v>31</v>
      </c>
      <c r="AF27" s="11">
        <v>37</v>
      </c>
      <c r="AG27" s="11">
        <v>26</v>
      </c>
      <c r="AH27" s="12">
        <v>30</v>
      </c>
      <c r="AI27" s="11">
        <v>46</v>
      </c>
      <c r="AJ27" s="11">
        <v>60</v>
      </c>
      <c r="AK27" s="23">
        <v>607</v>
      </c>
      <c r="AL27" s="24">
        <v>439</v>
      </c>
      <c r="AM27" s="24">
        <v>413</v>
      </c>
      <c r="AN27" s="24">
        <v>466</v>
      </c>
      <c r="AO27" s="10">
        <v>457</v>
      </c>
      <c r="AP27" s="10">
        <v>541</v>
      </c>
      <c r="AQ27" s="10">
        <v>628</v>
      </c>
      <c r="AR27" s="10">
        <v>1041</v>
      </c>
      <c r="AS27" s="10">
        <v>1346</v>
      </c>
      <c r="AT27" s="10">
        <v>1411</v>
      </c>
      <c r="AU27" s="10">
        <v>831</v>
      </c>
      <c r="AV27" s="10">
        <v>1169</v>
      </c>
      <c r="AW27" s="10">
        <v>1735</v>
      </c>
      <c r="AX27" s="10">
        <v>2283</v>
      </c>
      <c r="AY27" s="10">
        <v>2758</v>
      </c>
      <c r="AZ27" s="10">
        <v>2967</v>
      </c>
      <c r="BA27" s="10">
        <v>4240</v>
      </c>
    </row>
  </sheetData>
  <mergeCells count="6">
    <mergeCell ref="B3:S4"/>
    <mergeCell ref="T5:AJ5"/>
    <mergeCell ref="AK5:BA5"/>
    <mergeCell ref="A5:A6"/>
    <mergeCell ref="B5:B6"/>
    <mergeCell ref="C5:R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BA27"/>
  <sheetViews>
    <sheetView topLeftCell="AD1" workbookViewId="0">
      <selection activeCell="BA9" sqref="BA9:BA27"/>
    </sheetView>
  </sheetViews>
  <sheetFormatPr defaultRowHeight="12.75"/>
  <cols>
    <col min="1" max="16384" width="9.140625" style="14"/>
  </cols>
  <sheetData>
    <row r="1" spans="1:53">
      <c r="A1" s="85" t="s">
        <v>153</v>
      </c>
    </row>
    <row r="2" spans="1:53">
      <c r="A2" s="14" t="s">
        <v>152</v>
      </c>
    </row>
    <row r="3" spans="1:53">
      <c r="A3" s="78" t="s">
        <v>128</v>
      </c>
    </row>
    <row r="4" spans="1:53" ht="13.5" thickBot="1">
      <c r="A4" s="81" t="s">
        <v>145</v>
      </c>
    </row>
    <row r="5" spans="1:53" ht="15.75" customHeight="1" thickBot="1">
      <c r="A5" s="104" t="s">
        <v>15</v>
      </c>
      <c r="B5" s="106" t="s">
        <v>16</v>
      </c>
      <c r="C5" s="123" t="s">
        <v>59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5"/>
      <c r="T5" s="127" t="s">
        <v>60</v>
      </c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8"/>
      <c r="AK5" s="129" t="s">
        <v>61</v>
      </c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</row>
    <row r="6" spans="1:53" s="98" customFormat="1" ht="13.5" thickBot="1">
      <c r="A6" s="105"/>
      <c r="B6" s="107"/>
      <c r="C6" s="40">
        <v>2000</v>
      </c>
      <c r="D6" s="40">
        <v>2001</v>
      </c>
      <c r="E6" s="40">
        <v>2002</v>
      </c>
      <c r="F6" s="40">
        <v>2003</v>
      </c>
      <c r="G6" s="40">
        <v>2004</v>
      </c>
      <c r="H6" s="40">
        <v>2005</v>
      </c>
      <c r="I6" s="40">
        <v>2006</v>
      </c>
      <c r="J6" s="40">
        <v>2007</v>
      </c>
      <c r="K6" s="40">
        <v>2008</v>
      </c>
      <c r="L6" s="40">
        <v>2009</v>
      </c>
      <c r="M6" s="40">
        <v>2010</v>
      </c>
      <c r="N6" s="40">
        <v>2011</v>
      </c>
      <c r="O6" s="40">
        <v>2012</v>
      </c>
      <c r="P6" s="40">
        <v>2013</v>
      </c>
      <c r="Q6" s="40">
        <v>2014</v>
      </c>
      <c r="R6" s="40">
        <v>2015</v>
      </c>
      <c r="S6" s="40">
        <v>2016</v>
      </c>
      <c r="T6" s="40">
        <v>2000</v>
      </c>
      <c r="U6" s="40">
        <v>2001</v>
      </c>
      <c r="V6" s="40">
        <v>2002</v>
      </c>
      <c r="W6" s="42">
        <v>2003</v>
      </c>
      <c r="X6" s="40">
        <v>2004</v>
      </c>
      <c r="Y6" s="42">
        <v>2005</v>
      </c>
      <c r="Z6" s="40">
        <v>2006</v>
      </c>
      <c r="AA6" s="43">
        <v>2007</v>
      </c>
      <c r="AB6" s="42">
        <v>2008</v>
      </c>
      <c r="AC6" s="43">
        <v>2009</v>
      </c>
      <c r="AD6" s="43">
        <v>2010</v>
      </c>
      <c r="AE6" s="43">
        <v>2011</v>
      </c>
      <c r="AF6" s="43">
        <v>2012</v>
      </c>
      <c r="AG6" s="43">
        <v>2013</v>
      </c>
      <c r="AH6" s="43">
        <v>2014</v>
      </c>
      <c r="AI6" s="43">
        <v>2015</v>
      </c>
      <c r="AJ6" s="43">
        <v>2016</v>
      </c>
      <c r="AK6" s="42">
        <v>2000</v>
      </c>
      <c r="AL6" s="40">
        <v>2001</v>
      </c>
      <c r="AM6" s="40">
        <v>2002</v>
      </c>
      <c r="AN6" s="42">
        <v>2003</v>
      </c>
      <c r="AO6" s="40">
        <v>2004</v>
      </c>
      <c r="AP6" s="42">
        <v>2005</v>
      </c>
      <c r="AQ6" s="40">
        <v>2006</v>
      </c>
      <c r="AR6" s="42">
        <v>2007</v>
      </c>
      <c r="AS6" s="40">
        <v>2008</v>
      </c>
      <c r="AT6" s="42">
        <v>2009</v>
      </c>
      <c r="AU6" s="42">
        <v>2010</v>
      </c>
      <c r="AV6" s="40">
        <v>2011</v>
      </c>
      <c r="AW6" s="42">
        <v>2012</v>
      </c>
      <c r="AX6" s="42">
        <v>2013</v>
      </c>
      <c r="AY6" s="40">
        <v>2014</v>
      </c>
      <c r="AZ6" s="98">
        <v>2015</v>
      </c>
      <c r="BA6" s="98">
        <v>2016</v>
      </c>
    </row>
    <row r="7" spans="1:53" ht="30">
      <c r="A7" s="20" t="s">
        <v>18</v>
      </c>
      <c r="B7" s="4" t="s">
        <v>8</v>
      </c>
      <c r="C7" s="6">
        <v>63543</v>
      </c>
      <c r="D7" s="3">
        <v>39147</v>
      </c>
      <c r="E7" s="3">
        <v>29842</v>
      </c>
      <c r="F7" s="3">
        <v>31185</v>
      </c>
      <c r="G7" s="3">
        <f>+SUM(G9:G27)</f>
        <v>33229</v>
      </c>
      <c r="H7" s="3">
        <f>+SUM(H9:H27)</f>
        <v>36408</v>
      </c>
      <c r="I7" s="3">
        <f>+SUM('3.3.20'!I9:I27)</f>
        <v>1046983</v>
      </c>
      <c r="J7" s="3">
        <f>+SUM('3.3.20'!J9:J27)</f>
        <v>1251836</v>
      </c>
      <c r="K7" s="3">
        <f>+SUM(K9:K27)</f>
        <v>48975</v>
      </c>
      <c r="L7" s="51">
        <f>+SUM(L9:L27)</f>
        <v>49026</v>
      </c>
      <c r="M7" s="51">
        <f>+SUM(M9:M27)</f>
        <v>30183</v>
      </c>
      <c r="N7" s="51">
        <f t="shared" ref="N7:Q7" si="0">+SUM(N9:N27)</f>
        <v>34622</v>
      </c>
      <c r="O7" s="51">
        <f t="shared" si="0"/>
        <v>41901</v>
      </c>
      <c r="P7" s="51">
        <f t="shared" si="0"/>
        <v>51671</v>
      </c>
      <c r="Q7" s="51">
        <f t="shared" si="0"/>
        <v>64487</v>
      </c>
      <c r="R7" s="51">
        <f t="shared" ref="R7" si="1">+SUM(R9:R27)</f>
        <v>75942</v>
      </c>
      <c r="S7" s="13">
        <v>91028</v>
      </c>
      <c r="T7" s="3">
        <f>SUM(T9:T27)</f>
        <v>474508</v>
      </c>
      <c r="U7" s="3">
        <f>SUM(U9:U27)</f>
        <v>382686</v>
      </c>
      <c r="V7" s="3">
        <f>SUM(V9:V27)</f>
        <v>340319</v>
      </c>
      <c r="W7" s="3">
        <f t="shared" ref="W7:AT7" si="2">SUM(W9:W27)</f>
        <v>365258</v>
      </c>
      <c r="X7" s="3">
        <f t="shared" ref="X7:AB7" si="3">+SUM(X9:X27)</f>
        <v>395348</v>
      </c>
      <c r="Y7" s="3">
        <f t="shared" si="3"/>
        <v>441911</v>
      </c>
      <c r="Z7" s="3">
        <f t="shared" si="3"/>
        <v>502981</v>
      </c>
      <c r="AA7" s="3">
        <f t="shared" si="3"/>
        <v>603964</v>
      </c>
      <c r="AB7" s="3">
        <f t="shared" si="3"/>
        <v>658670</v>
      </c>
      <c r="AC7" s="3">
        <v>681902</v>
      </c>
      <c r="AD7" s="51">
        <f>+SUM(AD9:AD27)</f>
        <v>423705</v>
      </c>
      <c r="AE7" s="51">
        <f t="shared" ref="AE7:AI7" si="4">+SUM(AE9:AE27)</f>
        <v>438216</v>
      </c>
      <c r="AF7" s="51">
        <f t="shared" si="4"/>
        <v>547913</v>
      </c>
      <c r="AG7" s="51">
        <f t="shared" si="4"/>
        <v>641853</v>
      </c>
      <c r="AH7" s="51">
        <f t="shared" ref="AH7" si="5">+SUM(AH9:AH27)</f>
        <v>758798</v>
      </c>
      <c r="AI7" s="51">
        <f t="shared" si="4"/>
        <v>849460</v>
      </c>
      <c r="AJ7" s="13">
        <v>997803</v>
      </c>
      <c r="AK7" s="3">
        <f>SUM(AK9:AK27)</f>
        <v>338260</v>
      </c>
      <c r="AL7" s="3">
        <f t="shared" si="2"/>
        <v>296687</v>
      </c>
      <c r="AM7" s="3">
        <f t="shared" si="2"/>
        <v>284903</v>
      </c>
      <c r="AN7" s="3">
        <f t="shared" si="2"/>
        <v>328450</v>
      </c>
      <c r="AO7" s="3">
        <f t="shared" si="2"/>
        <v>367217</v>
      </c>
      <c r="AP7" s="3">
        <f t="shared" si="2"/>
        <v>408002</v>
      </c>
      <c r="AQ7" s="3">
        <f t="shared" si="2"/>
        <v>460240</v>
      </c>
      <c r="AR7" s="3">
        <f t="shared" si="2"/>
        <v>549614</v>
      </c>
      <c r="AS7" s="3">
        <f t="shared" si="2"/>
        <v>637225</v>
      </c>
      <c r="AT7" s="3">
        <f t="shared" si="2"/>
        <v>647216</v>
      </c>
      <c r="AU7" s="3">
        <f t="shared" ref="AU7:AY7" si="6">SUM(AU9:AU27)</f>
        <v>438565</v>
      </c>
      <c r="AV7" s="3">
        <f t="shared" si="6"/>
        <v>448454</v>
      </c>
      <c r="AW7" s="3">
        <f t="shared" si="6"/>
        <v>544881</v>
      </c>
      <c r="AX7" s="3">
        <f t="shared" si="6"/>
        <v>627319</v>
      </c>
      <c r="AY7" s="3">
        <f t="shared" si="6"/>
        <v>727615</v>
      </c>
      <c r="AZ7" s="3">
        <f t="shared" ref="AZ7:BA7" si="7">SUM(AZ9:AZ27)</f>
        <v>798757</v>
      </c>
      <c r="BA7" s="3">
        <v>898050</v>
      </c>
    </row>
    <row r="8" spans="1:53">
      <c r="A8" s="1"/>
      <c r="B8" s="1"/>
      <c r="C8" s="52"/>
      <c r="D8" s="37"/>
      <c r="E8" s="37"/>
      <c r="F8" s="37"/>
      <c r="G8" s="37"/>
      <c r="H8" s="37"/>
      <c r="I8" s="37"/>
      <c r="J8" s="37"/>
      <c r="K8" s="37"/>
      <c r="L8" s="37"/>
      <c r="M8" s="37"/>
      <c r="N8" s="90"/>
      <c r="O8" s="90"/>
      <c r="P8" s="90"/>
      <c r="Q8" s="90"/>
      <c r="R8" s="90"/>
      <c r="S8" s="90"/>
      <c r="T8" s="52"/>
      <c r="U8" s="37"/>
      <c r="V8" s="37"/>
      <c r="W8" s="37"/>
      <c r="X8" s="37"/>
      <c r="Y8" s="37"/>
      <c r="Z8" s="37"/>
      <c r="AA8" s="37"/>
      <c r="AB8" s="37"/>
      <c r="AC8" s="37"/>
      <c r="AD8" s="37"/>
      <c r="AE8" s="90"/>
      <c r="AF8" s="90"/>
      <c r="AG8" s="90"/>
      <c r="AH8" s="90"/>
      <c r="AI8" s="90"/>
      <c r="AJ8" s="90"/>
      <c r="AK8" s="52"/>
      <c r="AL8" s="37"/>
      <c r="AM8" s="37"/>
      <c r="AN8" s="37"/>
    </row>
    <row r="9" spans="1:53">
      <c r="A9" s="1" t="s">
        <v>19</v>
      </c>
      <c r="B9" s="2" t="s">
        <v>23</v>
      </c>
      <c r="C9" s="6">
        <v>2682</v>
      </c>
      <c r="D9" s="3">
        <v>2381</v>
      </c>
      <c r="E9" s="3">
        <v>2177</v>
      </c>
      <c r="F9" s="3">
        <v>1996</v>
      </c>
      <c r="G9" s="8">
        <v>2119</v>
      </c>
      <c r="H9" s="8">
        <v>2552</v>
      </c>
      <c r="I9" s="8">
        <v>2917</v>
      </c>
      <c r="J9" s="8">
        <v>3555</v>
      </c>
      <c r="K9" s="8">
        <v>2964</v>
      </c>
      <c r="L9" s="8">
        <v>3023</v>
      </c>
      <c r="M9" s="8">
        <v>2405</v>
      </c>
      <c r="N9" s="8">
        <v>2678</v>
      </c>
      <c r="O9" s="8">
        <v>3261</v>
      </c>
      <c r="P9" s="8">
        <v>3962</v>
      </c>
      <c r="Q9" s="8">
        <v>4678</v>
      </c>
      <c r="R9" s="8">
        <v>5457</v>
      </c>
      <c r="S9" s="8">
        <v>6154</v>
      </c>
      <c r="T9" s="6">
        <v>34363</v>
      </c>
      <c r="U9" s="3">
        <v>30808</v>
      </c>
      <c r="V9" s="3">
        <v>27166</v>
      </c>
      <c r="W9" s="3">
        <v>28701</v>
      </c>
      <c r="X9" s="8">
        <v>31102</v>
      </c>
      <c r="Y9" s="8">
        <v>36820</v>
      </c>
      <c r="Z9" s="8">
        <v>42867</v>
      </c>
      <c r="AA9" s="8">
        <v>52212</v>
      </c>
      <c r="AB9" s="8">
        <v>54096</v>
      </c>
      <c r="AC9" s="8">
        <v>55768</v>
      </c>
      <c r="AD9" s="8">
        <v>43045</v>
      </c>
      <c r="AE9" s="8">
        <v>48188</v>
      </c>
      <c r="AF9" s="8">
        <v>61633</v>
      </c>
      <c r="AG9" s="8">
        <v>67350</v>
      </c>
      <c r="AH9" s="8">
        <v>78698</v>
      </c>
      <c r="AI9" s="8">
        <v>84575</v>
      </c>
      <c r="AJ9" s="8">
        <v>94314</v>
      </c>
      <c r="AK9" s="6">
        <v>15683</v>
      </c>
      <c r="AL9" s="3">
        <v>14712</v>
      </c>
      <c r="AM9" s="3">
        <v>14825</v>
      </c>
      <c r="AN9" s="3">
        <v>18486</v>
      </c>
      <c r="AO9" s="8">
        <v>20377</v>
      </c>
      <c r="AP9" s="8">
        <v>24708</v>
      </c>
      <c r="AQ9" s="8">
        <v>29148</v>
      </c>
      <c r="AR9" s="8">
        <v>25706</v>
      </c>
      <c r="AS9" s="8">
        <v>38564</v>
      </c>
      <c r="AT9" s="8">
        <v>36335</v>
      </c>
      <c r="AU9" s="8">
        <v>27466</v>
      </c>
      <c r="AV9" s="8">
        <v>30107</v>
      </c>
      <c r="AW9" s="8">
        <v>37104</v>
      </c>
      <c r="AX9" s="8">
        <v>40651</v>
      </c>
      <c r="AY9" s="8">
        <v>46401</v>
      </c>
      <c r="AZ9" s="8">
        <v>50275</v>
      </c>
      <c r="BA9" s="8">
        <v>55331</v>
      </c>
    </row>
    <row r="10" spans="1:53">
      <c r="A10" s="1" t="s">
        <v>20</v>
      </c>
      <c r="B10" s="2" t="s">
        <v>21</v>
      </c>
      <c r="C10" s="6">
        <v>1275</v>
      </c>
      <c r="D10" s="3">
        <v>893</v>
      </c>
      <c r="E10" s="3">
        <v>723</v>
      </c>
      <c r="F10" s="3">
        <v>722</v>
      </c>
      <c r="G10" s="8">
        <v>738</v>
      </c>
      <c r="H10" s="8">
        <v>842</v>
      </c>
      <c r="I10" s="8">
        <v>1076</v>
      </c>
      <c r="J10" s="8">
        <v>1428</v>
      </c>
      <c r="K10" s="8">
        <v>1472</v>
      </c>
      <c r="L10" s="8">
        <v>1702</v>
      </c>
      <c r="M10" s="8">
        <v>1534</v>
      </c>
      <c r="N10" s="8">
        <v>1794</v>
      </c>
      <c r="O10" s="8">
        <v>2077</v>
      </c>
      <c r="P10" s="8">
        <v>2565</v>
      </c>
      <c r="Q10" s="8">
        <v>3086</v>
      </c>
      <c r="R10" s="8">
        <v>3692</v>
      </c>
      <c r="S10" s="8">
        <v>4172</v>
      </c>
      <c r="T10" s="6">
        <v>28632</v>
      </c>
      <c r="U10" s="3">
        <v>23596</v>
      </c>
      <c r="V10" s="3">
        <v>20117</v>
      </c>
      <c r="W10" s="3">
        <v>22260</v>
      </c>
      <c r="X10" s="8">
        <v>24707</v>
      </c>
      <c r="Y10" s="8">
        <v>28413</v>
      </c>
      <c r="Z10" s="8">
        <v>35136</v>
      </c>
      <c r="AA10" s="8">
        <v>44600</v>
      </c>
      <c r="AB10" s="8">
        <v>47261</v>
      </c>
      <c r="AC10" s="8">
        <v>37971</v>
      </c>
      <c r="AD10" s="8">
        <v>52311</v>
      </c>
      <c r="AE10" s="8">
        <v>54347</v>
      </c>
      <c r="AF10" s="8">
        <v>61907</v>
      </c>
      <c r="AG10" s="8">
        <v>71018</v>
      </c>
      <c r="AH10" s="8">
        <v>73810</v>
      </c>
      <c r="AI10" s="8">
        <v>81872</v>
      </c>
      <c r="AJ10" s="8">
        <v>91444</v>
      </c>
      <c r="AK10" s="6">
        <v>11424</v>
      </c>
      <c r="AL10" s="3">
        <v>9844</v>
      </c>
      <c r="AM10" s="3">
        <v>9504</v>
      </c>
      <c r="AN10" s="3">
        <v>13165</v>
      </c>
      <c r="AO10" s="8">
        <v>16108</v>
      </c>
      <c r="AP10" s="8">
        <v>18312</v>
      </c>
      <c r="AQ10" s="8">
        <v>22685</v>
      </c>
      <c r="AR10" s="8">
        <v>28916</v>
      </c>
      <c r="AS10" s="8">
        <v>29350</v>
      </c>
      <c r="AT10" s="8">
        <v>32758</v>
      </c>
      <c r="AU10" s="8">
        <v>29624</v>
      </c>
      <c r="AV10" s="8">
        <v>30073</v>
      </c>
      <c r="AW10" s="8">
        <v>33826</v>
      </c>
      <c r="AX10" s="8">
        <v>38974</v>
      </c>
      <c r="AY10" s="8">
        <v>39487</v>
      </c>
      <c r="AZ10" s="8">
        <v>43149</v>
      </c>
      <c r="BA10" s="8">
        <v>46921</v>
      </c>
    </row>
    <row r="11" spans="1:53">
      <c r="A11" s="1" t="s">
        <v>22</v>
      </c>
      <c r="B11" s="2" t="s">
        <v>23</v>
      </c>
      <c r="C11" s="6">
        <v>7517</v>
      </c>
      <c r="D11" s="3">
        <v>5919</v>
      </c>
      <c r="E11" s="3">
        <v>4784</v>
      </c>
      <c r="F11" s="3">
        <v>5061</v>
      </c>
      <c r="G11" s="8">
        <v>5090</v>
      </c>
      <c r="H11" s="8">
        <v>5904</v>
      </c>
      <c r="I11" s="8">
        <v>6060</v>
      </c>
      <c r="J11" s="8">
        <v>6188</v>
      </c>
      <c r="K11" s="8">
        <v>7186</v>
      </c>
      <c r="L11" s="8">
        <v>7917</v>
      </c>
      <c r="M11" s="8">
        <v>3865</v>
      </c>
      <c r="N11" s="8">
        <v>4727</v>
      </c>
      <c r="O11" s="8">
        <v>5956</v>
      </c>
      <c r="P11" s="8">
        <v>7066</v>
      </c>
      <c r="Q11" s="8">
        <v>8263</v>
      </c>
      <c r="R11" s="8">
        <v>9477</v>
      </c>
      <c r="S11" s="8">
        <v>12022</v>
      </c>
      <c r="T11" s="6">
        <v>13468</v>
      </c>
      <c r="U11" s="3">
        <v>11770</v>
      </c>
      <c r="V11" s="3">
        <v>10374</v>
      </c>
      <c r="W11" s="3">
        <v>11581</v>
      </c>
      <c r="X11" s="8">
        <v>12277</v>
      </c>
      <c r="Y11" s="8">
        <v>15727</v>
      </c>
      <c r="Z11" s="8">
        <v>18104</v>
      </c>
      <c r="AA11" s="8">
        <v>18059</v>
      </c>
      <c r="AB11" s="8">
        <v>20591</v>
      </c>
      <c r="AC11" s="8">
        <v>24251</v>
      </c>
      <c r="AD11" s="8">
        <v>13488</v>
      </c>
      <c r="AE11" s="8">
        <v>16452</v>
      </c>
      <c r="AF11" s="8">
        <v>22193</v>
      </c>
      <c r="AG11" s="8">
        <v>26790</v>
      </c>
      <c r="AH11" s="8">
        <v>31061</v>
      </c>
      <c r="AI11" s="8">
        <v>34511</v>
      </c>
      <c r="AJ11" s="8">
        <v>41759</v>
      </c>
      <c r="AK11" s="6">
        <v>7762</v>
      </c>
      <c r="AL11" s="3">
        <v>7179</v>
      </c>
      <c r="AM11" s="3">
        <v>7227</v>
      </c>
      <c r="AN11" s="3">
        <v>10513</v>
      </c>
      <c r="AO11" s="8">
        <v>10644</v>
      </c>
      <c r="AP11" s="8">
        <v>13091</v>
      </c>
      <c r="AQ11" s="8">
        <v>14854</v>
      </c>
      <c r="AR11" s="8">
        <v>17206</v>
      </c>
      <c r="AS11" s="8">
        <v>19889</v>
      </c>
      <c r="AT11" s="8">
        <v>22242</v>
      </c>
      <c r="AU11" s="8">
        <v>14744</v>
      </c>
      <c r="AV11" s="8">
        <v>17756</v>
      </c>
      <c r="AW11" s="8">
        <v>22735</v>
      </c>
      <c r="AX11" s="8">
        <v>27175</v>
      </c>
      <c r="AY11" s="8">
        <v>30644</v>
      </c>
      <c r="AZ11" s="8">
        <v>31087</v>
      </c>
      <c r="BA11" s="8">
        <v>34705</v>
      </c>
    </row>
    <row r="12" spans="1:53">
      <c r="A12" s="1" t="s">
        <v>24</v>
      </c>
      <c r="B12" s="2" t="s">
        <v>25</v>
      </c>
      <c r="C12" s="6">
        <v>1674</v>
      </c>
      <c r="D12" s="3">
        <v>418</v>
      </c>
      <c r="E12" s="3">
        <v>177</v>
      </c>
      <c r="F12" s="3">
        <v>216</v>
      </c>
      <c r="G12" s="8">
        <v>233</v>
      </c>
      <c r="H12" s="8">
        <v>247</v>
      </c>
      <c r="I12" s="8">
        <v>315</v>
      </c>
      <c r="J12" s="8">
        <v>415</v>
      </c>
      <c r="K12" s="8">
        <v>513</v>
      </c>
      <c r="L12" s="8">
        <v>575</v>
      </c>
      <c r="M12" s="8">
        <v>576</v>
      </c>
      <c r="N12" s="8">
        <v>647</v>
      </c>
      <c r="O12" s="8">
        <v>827</v>
      </c>
      <c r="P12" s="8">
        <v>934</v>
      </c>
      <c r="Q12" s="8">
        <v>1143</v>
      </c>
      <c r="R12" s="8">
        <v>1368</v>
      </c>
      <c r="S12" s="8">
        <v>1671</v>
      </c>
      <c r="T12" s="6">
        <v>18377</v>
      </c>
      <c r="U12" s="3">
        <v>11118</v>
      </c>
      <c r="V12" s="3">
        <v>6772</v>
      </c>
      <c r="W12" s="3">
        <v>6466</v>
      </c>
      <c r="X12" s="8">
        <v>7360</v>
      </c>
      <c r="Y12" s="8">
        <v>8478</v>
      </c>
      <c r="Z12" s="8">
        <v>10184</v>
      </c>
      <c r="AA12" s="8">
        <v>12140</v>
      </c>
      <c r="AB12" s="8">
        <v>14485</v>
      </c>
      <c r="AC12" s="8">
        <v>17385</v>
      </c>
      <c r="AD12" s="8">
        <v>14630</v>
      </c>
      <c r="AE12" s="8">
        <v>14553</v>
      </c>
      <c r="AF12" s="8">
        <v>17311</v>
      </c>
      <c r="AG12" s="8">
        <v>19908</v>
      </c>
      <c r="AH12" s="8">
        <v>22998</v>
      </c>
      <c r="AI12" s="8">
        <v>25394</v>
      </c>
      <c r="AJ12" s="8">
        <v>29972</v>
      </c>
      <c r="AK12" s="6">
        <v>27460</v>
      </c>
      <c r="AL12" s="3">
        <v>18503</v>
      </c>
      <c r="AM12" s="3">
        <v>14231</v>
      </c>
      <c r="AN12" s="3">
        <v>14965</v>
      </c>
      <c r="AO12" s="8">
        <v>17546</v>
      </c>
      <c r="AP12" s="8">
        <v>20029</v>
      </c>
      <c r="AQ12" s="8">
        <v>24039</v>
      </c>
      <c r="AR12" s="8">
        <v>29017</v>
      </c>
      <c r="AS12" s="8">
        <v>34764</v>
      </c>
      <c r="AT12" s="8">
        <v>38503</v>
      </c>
      <c r="AU12" s="8">
        <v>30514</v>
      </c>
      <c r="AV12" s="8">
        <v>28312</v>
      </c>
      <c r="AW12" s="8">
        <v>32197</v>
      </c>
      <c r="AX12" s="8">
        <v>35043</v>
      </c>
      <c r="AY12" s="8">
        <v>39504</v>
      </c>
      <c r="AZ12" s="8">
        <v>43007</v>
      </c>
      <c r="BA12" s="8">
        <v>46790</v>
      </c>
    </row>
    <row r="13" spans="1:53">
      <c r="A13" s="1" t="s">
        <v>26</v>
      </c>
      <c r="B13" s="2" t="s">
        <v>27</v>
      </c>
      <c r="C13" s="6">
        <v>965</v>
      </c>
      <c r="D13" s="3">
        <v>884</v>
      </c>
      <c r="E13" s="3">
        <v>889</v>
      </c>
      <c r="F13" s="3">
        <v>958</v>
      </c>
      <c r="G13" s="8">
        <v>1087</v>
      </c>
      <c r="H13" s="8">
        <v>1113</v>
      </c>
      <c r="I13" s="8">
        <v>1091</v>
      </c>
      <c r="J13" s="8">
        <v>1311</v>
      </c>
      <c r="K13" s="8">
        <v>1493</v>
      </c>
      <c r="L13" s="8">
        <v>1257</v>
      </c>
      <c r="M13" s="8">
        <v>556</v>
      </c>
      <c r="N13" s="8">
        <v>671</v>
      </c>
      <c r="O13" s="8">
        <v>818</v>
      </c>
      <c r="P13" s="8">
        <v>1076</v>
      </c>
      <c r="Q13" s="8">
        <v>1408</v>
      </c>
      <c r="R13" s="8">
        <v>1854</v>
      </c>
      <c r="S13" s="8">
        <v>2325</v>
      </c>
      <c r="T13" s="6">
        <v>43335</v>
      </c>
      <c r="U13" s="3">
        <v>36996</v>
      </c>
      <c r="V13" s="3">
        <v>39550</v>
      </c>
      <c r="W13" s="3">
        <v>44553</v>
      </c>
      <c r="X13" s="8">
        <v>47587</v>
      </c>
      <c r="Y13" s="8">
        <v>50624</v>
      </c>
      <c r="Z13" s="8">
        <v>53725</v>
      </c>
      <c r="AA13" s="8">
        <v>60989</v>
      </c>
      <c r="AB13" s="8">
        <v>65293</v>
      </c>
      <c r="AC13" s="8">
        <v>62943</v>
      </c>
      <c r="AD13" s="8">
        <v>29005</v>
      </c>
      <c r="AE13" s="8">
        <v>29469</v>
      </c>
      <c r="AF13" s="8">
        <v>39102</v>
      </c>
      <c r="AG13" s="8">
        <v>47029</v>
      </c>
      <c r="AH13" s="8">
        <v>56761</v>
      </c>
      <c r="AI13" s="8">
        <v>69570</v>
      </c>
      <c r="AJ13" s="8">
        <v>82395</v>
      </c>
      <c r="AK13" s="6">
        <v>23049</v>
      </c>
      <c r="AL13" s="3">
        <v>21836</v>
      </c>
      <c r="AM13" s="3">
        <v>24703</v>
      </c>
      <c r="AN13" s="3">
        <v>29331</v>
      </c>
      <c r="AO13" s="8">
        <v>32478</v>
      </c>
      <c r="AP13" s="8">
        <v>34723</v>
      </c>
      <c r="AQ13" s="8">
        <v>35981</v>
      </c>
      <c r="AR13" s="8">
        <v>42257</v>
      </c>
      <c r="AS13" s="8">
        <v>46098</v>
      </c>
      <c r="AT13" s="8">
        <v>42706</v>
      </c>
      <c r="AU13" s="8">
        <v>20134</v>
      </c>
      <c r="AV13" s="8">
        <v>20604</v>
      </c>
      <c r="AW13" s="8">
        <v>27895</v>
      </c>
      <c r="AX13" s="8">
        <v>34950</v>
      </c>
      <c r="AY13" s="8">
        <v>43871</v>
      </c>
      <c r="AZ13" s="8">
        <v>52453</v>
      </c>
      <c r="BA13" s="8">
        <v>61032</v>
      </c>
    </row>
    <row r="14" spans="1:53">
      <c r="A14" s="1" t="s">
        <v>28</v>
      </c>
      <c r="B14" s="2" t="s">
        <v>29</v>
      </c>
      <c r="C14" s="6">
        <v>731</v>
      </c>
      <c r="D14" s="3">
        <v>560</v>
      </c>
      <c r="E14" s="3">
        <v>373</v>
      </c>
      <c r="F14" s="3">
        <v>413</v>
      </c>
      <c r="G14" s="8">
        <v>491</v>
      </c>
      <c r="H14" s="8">
        <v>529</v>
      </c>
      <c r="I14" s="8">
        <v>599</v>
      </c>
      <c r="J14" s="8">
        <v>727</v>
      </c>
      <c r="K14" s="8">
        <v>796</v>
      </c>
      <c r="L14" s="8">
        <v>667</v>
      </c>
      <c r="M14" s="8">
        <v>411</v>
      </c>
      <c r="N14" s="8">
        <v>487</v>
      </c>
      <c r="O14" s="8">
        <v>545</v>
      </c>
      <c r="P14" s="8">
        <v>652</v>
      </c>
      <c r="Q14" s="8">
        <v>832</v>
      </c>
      <c r="R14" s="8">
        <v>1029</v>
      </c>
      <c r="S14" s="8">
        <v>1309</v>
      </c>
      <c r="T14" s="6">
        <v>22138</v>
      </c>
      <c r="U14" s="3">
        <v>18700</v>
      </c>
      <c r="V14" s="3">
        <v>14824</v>
      </c>
      <c r="W14" s="3">
        <v>15757</v>
      </c>
      <c r="X14" s="8">
        <v>17123</v>
      </c>
      <c r="Y14" s="8">
        <v>18623</v>
      </c>
      <c r="Z14" s="8">
        <v>20488</v>
      </c>
      <c r="AA14" s="8">
        <v>24419</v>
      </c>
      <c r="AB14" s="8">
        <v>25942</v>
      </c>
      <c r="AC14" s="8">
        <v>26716</v>
      </c>
      <c r="AD14" s="8">
        <v>16850</v>
      </c>
      <c r="AE14" s="8">
        <v>16761</v>
      </c>
      <c r="AF14" s="8">
        <v>19662</v>
      </c>
      <c r="AG14" s="8">
        <v>22511</v>
      </c>
      <c r="AH14" s="8">
        <v>26618</v>
      </c>
      <c r="AI14" s="8">
        <v>31754</v>
      </c>
      <c r="AJ14" s="8">
        <v>36260</v>
      </c>
      <c r="AK14" s="6">
        <v>20524</v>
      </c>
      <c r="AL14" s="3">
        <v>17521</v>
      </c>
      <c r="AM14" s="3">
        <v>15008</v>
      </c>
      <c r="AN14" s="3">
        <v>15884</v>
      </c>
      <c r="AO14" s="8">
        <v>18113</v>
      </c>
      <c r="AP14" s="8">
        <v>19574</v>
      </c>
      <c r="AQ14" s="8">
        <v>21180</v>
      </c>
      <c r="AR14" s="8">
        <v>25406</v>
      </c>
      <c r="AS14" s="8">
        <v>28758</v>
      </c>
      <c r="AT14" s="8">
        <v>28749</v>
      </c>
      <c r="AU14" s="8">
        <v>19282</v>
      </c>
      <c r="AV14" s="8">
        <v>20132</v>
      </c>
      <c r="AW14" s="8">
        <v>23265</v>
      </c>
      <c r="AX14" s="8">
        <v>26873</v>
      </c>
      <c r="AY14" s="8">
        <v>31395</v>
      </c>
      <c r="AZ14" s="8">
        <v>37283</v>
      </c>
      <c r="BA14" s="8">
        <v>40360</v>
      </c>
    </row>
    <row r="15" spans="1:53">
      <c r="A15" s="1" t="s">
        <v>30</v>
      </c>
      <c r="B15" s="2" t="s">
        <v>31</v>
      </c>
      <c r="C15" s="6">
        <v>1031</v>
      </c>
      <c r="D15" s="3">
        <v>829</v>
      </c>
      <c r="E15" s="3">
        <v>752</v>
      </c>
      <c r="F15" s="3">
        <v>853</v>
      </c>
      <c r="G15" s="8">
        <v>966</v>
      </c>
      <c r="H15" s="8">
        <v>1085</v>
      </c>
      <c r="I15" s="8">
        <v>1308</v>
      </c>
      <c r="J15" s="8">
        <v>1720</v>
      </c>
      <c r="K15" s="8">
        <v>1198</v>
      </c>
      <c r="L15" s="8">
        <v>1224</v>
      </c>
      <c r="M15" s="8">
        <v>993</v>
      </c>
      <c r="N15" s="8">
        <v>1115</v>
      </c>
      <c r="O15" s="8">
        <v>1390</v>
      </c>
      <c r="P15" s="8">
        <v>1663</v>
      </c>
      <c r="Q15" s="8">
        <v>2122</v>
      </c>
      <c r="R15" s="8">
        <v>2569</v>
      </c>
      <c r="S15" s="8">
        <v>3175</v>
      </c>
      <c r="T15" s="6">
        <v>25298</v>
      </c>
      <c r="U15" s="3">
        <v>23400</v>
      </c>
      <c r="V15" s="3">
        <v>21242</v>
      </c>
      <c r="W15" s="3">
        <v>21541</v>
      </c>
      <c r="X15" s="8">
        <v>22884</v>
      </c>
      <c r="Y15" s="8">
        <v>25698</v>
      </c>
      <c r="Z15" s="8">
        <v>31466</v>
      </c>
      <c r="AA15" s="8">
        <v>36021</v>
      </c>
      <c r="AB15" s="8">
        <v>32807</v>
      </c>
      <c r="AC15" s="8">
        <v>33099</v>
      </c>
      <c r="AD15" s="8">
        <v>23374</v>
      </c>
      <c r="AE15" s="8">
        <v>23532</v>
      </c>
      <c r="AF15" s="8">
        <v>29508</v>
      </c>
      <c r="AG15" s="8">
        <v>34242</v>
      </c>
      <c r="AH15" s="8">
        <v>39171</v>
      </c>
      <c r="AI15" s="8">
        <v>42706</v>
      </c>
      <c r="AJ15" s="8">
        <v>52122</v>
      </c>
      <c r="AK15" s="6">
        <v>11032</v>
      </c>
      <c r="AL15" s="3">
        <v>10653</v>
      </c>
      <c r="AM15" s="3">
        <v>11653</v>
      </c>
      <c r="AN15" s="3">
        <v>13079</v>
      </c>
      <c r="AO15" s="8">
        <v>14582</v>
      </c>
      <c r="AP15" s="8">
        <v>17137</v>
      </c>
      <c r="AQ15" s="8">
        <v>20261</v>
      </c>
      <c r="AR15" s="8">
        <v>24462</v>
      </c>
      <c r="AS15" s="8">
        <v>23558</v>
      </c>
      <c r="AT15" s="8">
        <v>22317</v>
      </c>
      <c r="AU15" s="8">
        <v>17167</v>
      </c>
      <c r="AV15" s="8">
        <v>17444</v>
      </c>
      <c r="AW15" s="8">
        <v>20850</v>
      </c>
      <c r="AX15" s="8">
        <v>24248</v>
      </c>
      <c r="AY15" s="8">
        <v>27343</v>
      </c>
      <c r="AZ15" s="8">
        <v>29402</v>
      </c>
      <c r="BA15" s="8">
        <v>34130</v>
      </c>
    </row>
    <row r="16" spans="1:53">
      <c r="A16" s="1" t="s">
        <v>32</v>
      </c>
      <c r="B16" s="2" t="s">
        <v>154</v>
      </c>
      <c r="C16" s="6">
        <v>1504</v>
      </c>
      <c r="D16" s="3">
        <v>1055</v>
      </c>
      <c r="E16" s="3">
        <v>934</v>
      </c>
      <c r="F16" s="3">
        <v>1039</v>
      </c>
      <c r="G16" s="8">
        <v>1023</v>
      </c>
      <c r="H16" s="8">
        <v>1208</v>
      </c>
      <c r="I16" s="8">
        <v>1274</v>
      </c>
      <c r="J16" s="8">
        <v>1709</v>
      </c>
      <c r="K16" s="8">
        <v>1585</v>
      </c>
      <c r="L16" s="8">
        <v>1533</v>
      </c>
      <c r="M16" s="8">
        <v>1176</v>
      </c>
      <c r="N16" s="8">
        <v>1308</v>
      </c>
      <c r="O16" s="8">
        <v>1544</v>
      </c>
      <c r="P16" s="8">
        <v>1988</v>
      </c>
      <c r="Q16" s="8">
        <v>2535</v>
      </c>
      <c r="R16" s="8">
        <v>2859</v>
      </c>
      <c r="S16" s="8">
        <v>3251</v>
      </c>
      <c r="T16" s="6">
        <v>26518</v>
      </c>
      <c r="U16" s="3">
        <v>21990</v>
      </c>
      <c r="V16" s="3">
        <v>21140</v>
      </c>
      <c r="W16" s="3">
        <v>20765</v>
      </c>
      <c r="X16" s="8">
        <v>25047</v>
      </c>
      <c r="Y16" s="8">
        <v>29135</v>
      </c>
      <c r="Z16" s="8">
        <v>33476</v>
      </c>
      <c r="AA16" s="8">
        <v>39266</v>
      </c>
      <c r="AB16" s="8">
        <v>40882</v>
      </c>
      <c r="AC16" s="8">
        <v>39592</v>
      </c>
      <c r="AD16" s="8">
        <v>22329</v>
      </c>
      <c r="AE16" s="8">
        <v>23866</v>
      </c>
      <c r="AF16" s="8">
        <v>29796</v>
      </c>
      <c r="AG16" s="8">
        <v>34443</v>
      </c>
      <c r="AH16" s="8">
        <v>40975</v>
      </c>
      <c r="AI16" s="8">
        <v>45988</v>
      </c>
      <c r="AJ16" s="8">
        <v>49720</v>
      </c>
      <c r="AK16" s="6">
        <v>8545</v>
      </c>
      <c r="AL16" s="3">
        <v>8262</v>
      </c>
      <c r="AM16" s="3">
        <v>8368</v>
      </c>
      <c r="AN16" s="3">
        <v>10499</v>
      </c>
      <c r="AO16" s="8">
        <v>12039</v>
      </c>
      <c r="AP16" s="8">
        <v>13919</v>
      </c>
      <c r="AQ16" s="8">
        <v>15981</v>
      </c>
      <c r="AR16" s="8">
        <v>18844</v>
      </c>
      <c r="AS16" s="8">
        <v>20683</v>
      </c>
      <c r="AT16" s="8">
        <v>18281</v>
      </c>
      <c r="AU16" s="8">
        <v>13991</v>
      </c>
      <c r="AV16" s="8">
        <v>14283</v>
      </c>
      <c r="AW16" s="8">
        <v>17958</v>
      </c>
      <c r="AX16" s="8">
        <v>19667</v>
      </c>
      <c r="AY16" s="8">
        <v>23764</v>
      </c>
      <c r="AZ16" s="8">
        <v>25860</v>
      </c>
      <c r="BA16" s="8">
        <v>27084</v>
      </c>
    </row>
    <row r="17" spans="1:53">
      <c r="A17" s="1" t="s">
        <v>33</v>
      </c>
      <c r="B17" s="2" t="s">
        <v>34</v>
      </c>
      <c r="C17" s="6">
        <v>5637</v>
      </c>
      <c r="D17" s="3">
        <v>2828</v>
      </c>
      <c r="E17" s="3">
        <v>2311</v>
      </c>
      <c r="F17" s="3">
        <v>2524</v>
      </c>
      <c r="G17" s="8">
        <v>2496</v>
      </c>
      <c r="H17" s="8">
        <v>2748</v>
      </c>
      <c r="I17" s="8">
        <v>2921</v>
      </c>
      <c r="J17" s="8">
        <v>3289</v>
      </c>
      <c r="K17" s="8">
        <v>3657</v>
      </c>
      <c r="L17" s="8">
        <v>3401</v>
      </c>
      <c r="M17" s="8">
        <v>1433</v>
      </c>
      <c r="N17" s="8">
        <v>1716</v>
      </c>
      <c r="O17" s="8">
        <v>1950</v>
      </c>
      <c r="P17" s="8">
        <v>2784</v>
      </c>
      <c r="Q17" s="8">
        <v>3628</v>
      </c>
      <c r="R17" s="8">
        <v>4342</v>
      </c>
      <c r="S17" s="8">
        <v>5269</v>
      </c>
      <c r="T17" s="6">
        <v>21425</v>
      </c>
      <c r="U17" s="3">
        <v>17297</v>
      </c>
      <c r="V17" s="3">
        <v>15280</v>
      </c>
      <c r="W17" s="3">
        <v>17545</v>
      </c>
      <c r="X17" s="8">
        <v>16152</v>
      </c>
      <c r="Y17" s="8">
        <v>18670</v>
      </c>
      <c r="Z17" s="8">
        <v>21061</v>
      </c>
      <c r="AA17" s="8">
        <v>25572</v>
      </c>
      <c r="AB17" s="8">
        <v>27805</v>
      </c>
      <c r="AC17" s="8">
        <v>30851</v>
      </c>
      <c r="AD17" s="8">
        <v>11675</v>
      </c>
      <c r="AE17" s="8">
        <v>12811</v>
      </c>
      <c r="AF17" s="8">
        <v>16015</v>
      </c>
      <c r="AG17" s="8">
        <v>21391</v>
      </c>
      <c r="AH17" s="8">
        <v>26519</v>
      </c>
      <c r="AI17" s="8">
        <v>30309</v>
      </c>
      <c r="AJ17" s="8">
        <v>38995</v>
      </c>
      <c r="AK17" s="6">
        <v>8603</v>
      </c>
      <c r="AL17" s="3">
        <v>7371</v>
      </c>
      <c r="AM17" s="3">
        <v>7092</v>
      </c>
      <c r="AN17" s="3">
        <v>9529</v>
      </c>
      <c r="AO17" s="8">
        <v>9156</v>
      </c>
      <c r="AP17" s="8">
        <v>11165</v>
      </c>
      <c r="AQ17" s="8">
        <v>12434</v>
      </c>
      <c r="AR17" s="8">
        <v>15464</v>
      </c>
      <c r="AS17" s="8">
        <v>20035</v>
      </c>
      <c r="AT17" s="8">
        <v>20852</v>
      </c>
      <c r="AU17" s="8">
        <v>12627</v>
      </c>
      <c r="AV17" s="8">
        <v>13839</v>
      </c>
      <c r="AW17" s="8">
        <v>17240</v>
      </c>
      <c r="AX17" s="8">
        <v>20231</v>
      </c>
      <c r="AY17" s="8">
        <v>25226</v>
      </c>
      <c r="AZ17" s="8">
        <v>27947</v>
      </c>
      <c r="BA17" s="8">
        <v>34655</v>
      </c>
    </row>
    <row r="18" spans="1:53">
      <c r="A18" s="1" t="s">
        <v>35</v>
      </c>
      <c r="B18" s="2" t="s">
        <v>36</v>
      </c>
      <c r="C18" s="6">
        <v>1364</v>
      </c>
      <c r="D18" s="3">
        <v>1070</v>
      </c>
      <c r="E18" s="3">
        <v>542</v>
      </c>
      <c r="F18" s="3">
        <v>577</v>
      </c>
      <c r="G18" s="8">
        <v>582</v>
      </c>
      <c r="H18" s="8">
        <v>541</v>
      </c>
      <c r="I18" s="8">
        <v>585</v>
      </c>
      <c r="J18" s="8">
        <v>647</v>
      </c>
      <c r="K18" s="8">
        <v>674</v>
      </c>
      <c r="L18" s="8">
        <v>786</v>
      </c>
      <c r="M18" s="8">
        <v>689</v>
      </c>
      <c r="N18" s="8">
        <v>763</v>
      </c>
      <c r="O18" s="8">
        <v>856</v>
      </c>
      <c r="P18" s="8">
        <v>973</v>
      </c>
      <c r="Q18" s="8">
        <v>1119</v>
      </c>
      <c r="R18" s="8">
        <v>1265</v>
      </c>
      <c r="S18" s="8">
        <v>1613</v>
      </c>
      <c r="T18" s="6">
        <v>30234</v>
      </c>
      <c r="U18" s="3">
        <v>24666</v>
      </c>
      <c r="V18" s="3">
        <v>18029</v>
      </c>
      <c r="W18" s="3">
        <v>15624</v>
      </c>
      <c r="X18" s="8">
        <v>16020</v>
      </c>
      <c r="Y18" s="8">
        <v>16398</v>
      </c>
      <c r="Z18" s="8">
        <v>16969</v>
      </c>
      <c r="AA18" s="8">
        <v>18690</v>
      </c>
      <c r="AB18" s="8">
        <v>20702</v>
      </c>
      <c r="AC18" s="8">
        <v>23748</v>
      </c>
      <c r="AD18" s="8">
        <v>18432</v>
      </c>
      <c r="AE18" s="8">
        <v>17471</v>
      </c>
      <c r="AF18" s="8">
        <v>20781</v>
      </c>
      <c r="AG18" s="8">
        <v>23419</v>
      </c>
      <c r="AH18" s="8">
        <v>28393</v>
      </c>
      <c r="AI18" s="8">
        <v>31486</v>
      </c>
      <c r="AJ18" s="8">
        <v>36545</v>
      </c>
      <c r="AK18" s="6">
        <v>67313</v>
      </c>
      <c r="AL18" s="3">
        <v>60560</v>
      </c>
      <c r="AM18" s="3">
        <v>52417</v>
      </c>
      <c r="AN18" s="3">
        <v>48034</v>
      </c>
      <c r="AO18" s="8">
        <v>50935</v>
      </c>
      <c r="AP18" s="8">
        <v>52332</v>
      </c>
      <c r="AQ18" s="8">
        <v>53505</v>
      </c>
      <c r="AR18" s="8">
        <v>57706</v>
      </c>
      <c r="AS18" s="8">
        <v>67661</v>
      </c>
      <c r="AT18" s="8">
        <v>76563</v>
      </c>
      <c r="AU18" s="8">
        <v>60129</v>
      </c>
      <c r="AV18" s="8">
        <v>56867</v>
      </c>
      <c r="AW18" s="8">
        <v>66193</v>
      </c>
      <c r="AX18" s="8">
        <v>73772</v>
      </c>
      <c r="AY18" s="8">
        <v>87008</v>
      </c>
      <c r="AZ18" s="8">
        <v>94734</v>
      </c>
      <c r="BA18" s="8">
        <v>105885</v>
      </c>
    </row>
    <row r="19" spans="1:53">
      <c r="A19" s="1" t="s">
        <v>37</v>
      </c>
      <c r="B19" s="2" t="s">
        <v>38</v>
      </c>
      <c r="C19" s="6">
        <v>4955</v>
      </c>
      <c r="D19" s="3">
        <v>1732</v>
      </c>
      <c r="E19" s="3">
        <v>771</v>
      </c>
      <c r="F19" s="3">
        <v>831</v>
      </c>
      <c r="G19" s="8">
        <v>892</v>
      </c>
      <c r="H19" s="8">
        <v>912</v>
      </c>
      <c r="I19" s="8">
        <v>1161</v>
      </c>
      <c r="J19" s="8">
        <v>1543</v>
      </c>
      <c r="K19" s="8">
        <v>1656</v>
      </c>
      <c r="L19" s="8">
        <v>1704</v>
      </c>
      <c r="M19" s="8">
        <v>1729</v>
      </c>
      <c r="N19" s="8">
        <v>1819</v>
      </c>
      <c r="O19" s="8">
        <v>1982</v>
      </c>
      <c r="P19" s="8">
        <v>2417</v>
      </c>
      <c r="Q19" s="8">
        <v>3039</v>
      </c>
      <c r="R19" s="8">
        <v>3534</v>
      </c>
      <c r="S19" s="8">
        <v>4152</v>
      </c>
      <c r="T19" s="6">
        <v>26942</v>
      </c>
      <c r="U19" s="3">
        <v>18117</v>
      </c>
      <c r="V19" s="3">
        <v>10979</v>
      </c>
      <c r="W19" s="3">
        <v>10984</v>
      </c>
      <c r="X19" s="8">
        <v>12087</v>
      </c>
      <c r="Y19" s="8">
        <v>13879</v>
      </c>
      <c r="Z19" s="8">
        <v>15454</v>
      </c>
      <c r="AA19" s="8">
        <v>20254</v>
      </c>
      <c r="AB19" s="8">
        <v>21996</v>
      </c>
      <c r="AC19" s="8">
        <v>23099</v>
      </c>
      <c r="AD19" s="8">
        <v>20368</v>
      </c>
      <c r="AE19" s="8">
        <v>21350</v>
      </c>
      <c r="AF19" s="8">
        <v>23382</v>
      </c>
      <c r="AG19" s="8">
        <v>25949</v>
      </c>
      <c r="AH19" s="8">
        <v>29555</v>
      </c>
      <c r="AI19" s="8">
        <v>33323</v>
      </c>
      <c r="AJ19" s="8">
        <v>37065</v>
      </c>
      <c r="AK19" s="6">
        <v>29503</v>
      </c>
      <c r="AL19" s="3">
        <v>24478</v>
      </c>
      <c r="AM19" s="3">
        <v>20364</v>
      </c>
      <c r="AN19" s="3">
        <v>22021</v>
      </c>
      <c r="AO19" s="8">
        <v>24554</v>
      </c>
      <c r="AP19" s="8">
        <v>26929</v>
      </c>
      <c r="AQ19" s="8">
        <v>30467</v>
      </c>
      <c r="AR19" s="8">
        <v>39865</v>
      </c>
      <c r="AS19" s="8">
        <v>43636</v>
      </c>
      <c r="AT19" s="8">
        <v>40932</v>
      </c>
      <c r="AU19" s="8">
        <v>36962</v>
      </c>
      <c r="AV19" s="8">
        <v>36069</v>
      </c>
      <c r="AW19" s="8">
        <v>38886</v>
      </c>
      <c r="AX19" s="8">
        <v>42025</v>
      </c>
      <c r="AY19" s="8">
        <v>46221</v>
      </c>
      <c r="AZ19" s="8">
        <v>49418</v>
      </c>
      <c r="BA19" s="8">
        <v>51463</v>
      </c>
    </row>
    <row r="20" spans="1:53">
      <c r="A20" s="1" t="s">
        <v>39</v>
      </c>
      <c r="B20" s="2" t="s">
        <v>40</v>
      </c>
      <c r="C20" s="6">
        <v>1085</v>
      </c>
      <c r="D20" s="3">
        <v>1129</v>
      </c>
      <c r="E20" s="3">
        <v>1196</v>
      </c>
      <c r="F20" s="3">
        <v>1333</v>
      </c>
      <c r="G20" s="8">
        <v>1525</v>
      </c>
      <c r="H20" s="8">
        <v>1721</v>
      </c>
      <c r="I20" s="8">
        <v>1841</v>
      </c>
      <c r="J20" s="8">
        <v>2167</v>
      </c>
      <c r="K20" s="8">
        <v>2361</v>
      </c>
      <c r="L20" s="8">
        <v>2064</v>
      </c>
      <c r="M20" s="8">
        <v>1008</v>
      </c>
      <c r="N20" s="8">
        <v>1160</v>
      </c>
      <c r="O20" s="8">
        <v>1398</v>
      </c>
      <c r="P20" s="8">
        <v>1843</v>
      </c>
      <c r="Q20" s="8">
        <v>2478</v>
      </c>
      <c r="R20" s="8">
        <v>2988</v>
      </c>
      <c r="S20" s="8">
        <v>3525</v>
      </c>
      <c r="T20" s="6">
        <v>31308</v>
      </c>
      <c r="U20" s="3">
        <v>28983</v>
      </c>
      <c r="V20" s="3">
        <v>29021</v>
      </c>
      <c r="W20" s="3">
        <v>32426</v>
      </c>
      <c r="X20" s="8">
        <v>34723</v>
      </c>
      <c r="Y20" s="8">
        <v>37846</v>
      </c>
      <c r="Z20" s="8">
        <v>40687</v>
      </c>
      <c r="AA20" s="8">
        <v>45603</v>
      </c>
      <c r="AB20" s="8">
        <v>47815</v>
      </c>
      <c r="AC20" s="8">
        <v>44760</v>
      </c>
      <c r="AD20" s="8">
        <v>15493</v>
      </c>
      <c r="AE20" s="8">
        <v>15299</v>
      </c>
      <c r="AF20" s="8">
        <v>20671</v>
      </c>
      <c r="AG20" s="8">
        <v>27037</v>
      </c>
      <c r="AH20" s="8">
        <v>34591</v>
      </c>
      <c r="AI20" s="8">
        <v>41021</v>
      </c>
      <c r="AJ20" s="8">
        <v>49538</v>
      </c>
      <c r="AK20" s="6">
        <v>19802</v>
      </c>
      <c r="AL20" s="3">
        <v>19304</v>
      </c>
      <c r="AM20" s="3">
        <v>22031</v>
      </c>
      <c r="AN20" s="3">
        <v>25997</v>
      </c>
      <c r="AO20" s="8">
        <v>29206</v>
      </c>
      <c r="AP20" s="8">
        <v>32457</v>
      </c>
      <c r="AQ20" s="8">
        <v>34818</v>
      </c>
      <c r="AR20" s="8">
        <v>39658</v>
      </c>
      <c r="AS20" s="8">
        <v>43775</v>
      </c>
      <c r="AT20" s="8">
        <v>40405</v>
      </c>
      <c r="AU20" s="8">
        <v>19046</v>
      </c>
      <c r="AV20" s="8">
        <v>18877</v>
      </c>
      <c r="AW20" s="8">
        <v>24616</v>
      </c>
      <c r="AX20" s="8">
        <v>31341</v>
      </c>
      <c r="AY20" s="8">
        <v>39861</v>
      </c>
      <c r="AZ20" s="8">
        <v>46993</v>
      </c>
      <c r="BA20" s="8">
        <v>53615</v>
      </c>
    </row>
    <row r="21" spans="1:53">
      <c r="A21" s="1" t="s">
        <v>41</v>
      </c>
      <c r="B21" s="2" t="s">
        <v>42</v>
      </c>
      <c r="C21" s="6">
        <v>3297</v>
      </c>
      <c r="D21" s="3">
        <v>1400</v>
      </c>
      <c r="E21" s="3">
        <v>1400</v>
      </c>
      <c r="F21" s="3">
        <v>1331</v>
      </c>
      <c r="G21" s="8">
        <v>1479</v>
      </c>
      <c r="H21" s="8">
        <v>1510</v>
      </c>
      <c r="I21" s="8">
        <v>1681</v>
      </c>
      <c r="J21" s="8">
        <v>1894</v>
      </c>
      <c r="K21" s="8">
        <v>1980</v>
      </c>
      <c r="L21" s="8">
        <v>1850</v>
      </c>
      <c r="M21" s="8">
        <v>558</v>
      </c>
      <c r="N21" s="8">
        <v>775</v>
      </c>
      <c r="O21" s="8">
        <v>942</v>
      </c>
      <c r="P21" s="8">
        <v>1320</v>
      </c>
      <c r="Q21" s="8">
        <v>1752</v>
      </c>
      <c r="R21" s="8">
        <v>2331</v>
      </c>
      <c r="S21" s="8">
        <v>2893</v>
      </c>
      <c r="T21" s="6">
        <v>25045</v>
      </c>
      <c r="U21" s="3">
        <v>19233</v>
      </c>
      <c r="V21" s="3">
        <v>19599</v>
      </c>
      <c r="W21" s="3">
        <v>22387</v>
      </c>
      <c r="X21" s="8">
        <v>25171</v>
      </c>
      <c r="Y21" s="8">
        <v>26392</v>
      </c>
      <c r="Z21" s="8">
        <v>28163</v>
      </c>
      <c r="AA21" s="8">
        <v>34627</v>
      </c>
      <c r="AB21" s="8">
        <v>39357</v>
      </c>
      <c r="AC21" s="8">
        <v>39615</v>
      </c>
      <c r="AD21" s="8">
        <v>15068</v>
      </c>
      <c r="AE21" s="8">
        <v>16730</v>
      </c>
      <c r="AF21" s="8">
        <v>22765</v>
      </c>
      <c r="AG21" s="8">
        <v>27112</v>
      </c>
      <c r="AH21" s="8">
        <v>35450</v>
      </c>
      <c r="AI21" s="8">
        <v>42531</v>
      </c>
      <c r="AJ21" s="8">
        <v>52003</v>
      </c>
      <c r="AK21" s="6">
        <v>8795</v>
      </c>
      <c r="AL21" s="3">
        <v>7429</v>
      </c>
      <c r="AM21" s="3">
        <v>8314</v>
      </c>
      <c r="AN21" s="3">
        <v>11075</v>
      </c>
      <c r="AO21" s="8">
        <v>13068</v>
      </c>
      <c r="AP21" s="8">
        <v>14773</v>
      </c>
      <c r="AQ21" s="8">
        <v>16884</v>
      </c>
      <c r="AR21" s="8">
        <v>19841</v>
      </c>
      <c r="AS21" s="8">
        <v>24216</v>
      </c>
      <c r="AT21" s="8">
        <v>23995</v>
      </c>
      <c r="AU21" s="8">
        <v>12471</v>
      </c>
      <c r="AV21" s="8">
        <v>15293</v>
      </c>
      <c r="AW21" s="8">
        <v>20930</v>
      </c>
      <c r="AX21" s="8">
        <v>25149</v>
      </c>
      <c r="AY21" s="8">
        <v>31681</v>
      </c>
      <c r="AZ21" s="8">
        <v>37818</v>
      </c>
      <c r="BA21" s="8">
        <v>44529</v>
      </c>
    </row>
    <row r="22" spans="1:53">
      <c r="A22" s="1" t="s">
        <v>43</v>
      </c>
      <c r="B22" s="2" t="s">
        <v>44</v>
      </c>
      <c r="C22" s="6">
        <v>327</v>
      </c>
      <c r="D22" s="3">
        <v>245</v>
      </c>
      <c r="E22" s="3">
        <v>264</v>
      </c>
      <c r="F22" s="3">
        <v>299</v>
      </c>
      <c r="G22" s="8">
        <v>348</v>
      </c>
      <c r="H22" s="8">
        <v>374</v>
      </c>
      <c r="I22" s="8">
        <v>379</v>
      </c>
      <c r="J22" s="8">
        <v>460</v>
      </c>
      <c r="K22" s="8">
        <v>541</v>
      </c>
      <c r="L22" s="8">
        <v>492</v>
      </c>
      <c r="M22" s="8">
        <v>166</v>
      </c>
      <c r="N22" s="8">
        <v>220</v>
      </c>
      <c r="O22" s="8">
        <v>259</v>
      </c>
      <c r="P22" s="8">
        <v>319</v>
      </c>
      <c r="Q22" s="8">
        <v>458</v>
      </c>
      <c r="R22" s="8">
        <v>598</v>
      </c>
      <c r="S22" s="8">
        <v>735</v>
      </c>
      <c r="T22" s="6">
        <v>18479</v>
      </c>
      <c r="U22" s="3">
        <v>12206</v>
      </c>
      <c r="V22" s="3">
        <v>12423</v>
      </c>
      <c r="W22" s="3">
        <v>14268</v>
      </c>
      <c r="X22" s="8">
        <v>15414</v>
      </c>
      <c r="Y22" s="8">
        <v>16276</v>
      </c>
      <c r="Z22" s="8">
        <v>18241</v>
      </c>
      <c r="AA22" s="8">
        <v>22043</v>
      </c>
      <c r="AB22" s="8">
        <v>25078</v>
      </c>
      <c r="AC22" s="8">
        <v>25415</v>
      </c>
      <c r="AD22" s="8">
        <v>10267</v>
      </c>
      <c r="AE22" s="8">
        <v>9980</v>
      </c>
      <c r="AF22" s="8">
        <v>13212</v>
      </c>
      <c r="AG22" s="8">
        <v>16251</v>
      </c>
      <c r="AH22" s="8">
        <v>20288</v>
      </c>
      <c r="AI22" s="8">
        <v>24633</v>
      </c>
      <c r="AJ22" s="8">
        <v>30206</v>
      </c>
      <c r="AK22" s="6">
        <v>16324</v>
      </c>
      <c r="AL22" s="3">
        <v>12497</v>
      </c>
      <c r="AM22" s="3">
        <v>13725</v>
      </c>
      <c r="AN22" s="3">
        <v>16063</v>
      </c>
      <c r="AO22" s="8">
        <v>17650</v>
      </c>
      <c r="AP22" s="8">
        <v>18162</v>
      </c>
      <c r="AQ22" s="8">
        <v>19024</v>
      </c>
      <c r="AR22" s="8">
        <v>23280</v>
      </c>
      <c r="AS22" s="8">
        <v>27489</v>
      </c>
      <c r="AT22" s="8">
        <v>26066</v>
      </c>
      <c r="AU22" s="8">
        <v>9946</v>
      </c>
      <c r="AV22" s="8">
        <v>9791</v>
      </c>
      <c r="AW22" s="8">
        <v>14053</v>
      </c>
      <c r="AX22" s="8">
        <v>18441</v>
      </c>
      <c r="AY22" s="8">
        <v>23756</v>
      </c>
      <c r="AZ22" s="8">
        <v>28518</v>
      </c>
      <c r="BA22" s="8">
        <v>34339</v>
      </c>
    </row>
    <row r="23" spans="1:53">
      <c r="A23" s="1" t="s">
        <v>45</v>
      </c>
      <c r="B23" s="2" t="s">
        <v>46</v>
      </c>
      <c r="C23" s="6">
        <v>15889</v>
      </c>
      <c r="D23" s="3">
        <v>10160</v>
      </c>
      <c r="E23" s="3">
        <v>6544</v>
      </c>
      <c r="F23" s="3">
        <v>7435</v>
      </c>
      <c r="G23" s="8">
        <v>8283</v>
      </c>
      <c r="H23" s="8">
        <v>8745</v>
      </c>
      <c r="I23" s="8">
        <v>9299</v>
      </c>
      <c r="J23" s="8">
        <v>10765</v>
      </c>
      <c r="K23" s="8">
        <v>11650</v>
      </c>
      <c r="L23" s="8">
        <v>10928</v>
      </c>
      <c r="M23" s="8">
        <v>6583</v>
      </c>
      <c r="N23" s="8">
        <v>7389</v>
      </c>
      <c r="O23" s="8">
        <v>9126</v>
      </c>
      <c r="P23" s="8">
        <v>10761</v>
      </c>
      <c r="Q23" s="8">
        <v>13730</v>
      </c>
      <c r="R23" s="8">
        <v>16131</v>
      </c>
      <c r="S23" s="8">
        <v>18371</v>
      </c>
      <c r="T23" s="6">
        <v>20087</v>
      </c>
      <c r="U23" s="3">
        <v>14872</v>
      </c>
      <c r="V23" s="3">
        <v>13351</v>
      </c>
      <c r="W23" s="3">
        <v>15705</v>
      </c>
      <c r="X23" s="8">
        <v>18499</v>
      </c>
      <c r="Y23" s="8">
        <v>20108</v>
      </c>
      <c r="Z23" s="8">
        <v>22092</v>
      </c>
      <c r="AA23" s="8">
        <v>28048</v>
      </c>
      <c r="AB23" s="8">
        <v>35281</v>
      </c>
      <c r="AC23" s="8">
        <v>37974</v>
      </c>
      <c r="AD23" s="8">
        <v>20320</v>
      </c>
      <c r="AE23" s="8">
        <v>21480</v>
      </c>
      <c r="AF23" s="8">
        <v>27642</v>
      </c>
      <c r="AG23" s="8">
        <v>33977</v>
      </c>
      <c r="AH23" s="8">
        <v>44789</v>
      </c>
      <c r="AI23" s="8">
        <v>48738</v>
      </c>
      <c r="AJ23" s="8">
        <v>56898</v>
      </c>
      <c r="AK23" s="6">
        <v>13476</v>
      </c>
      <c r="AL23" s="3">
        <v>12816</v>
      </c>
      <c r="AM23" s="3">
        <v>11967</v>
      </c>
      <c r="AN23" s="3">
        <v>17232</v>
      </c>
      <c r="AO23" s="8">
        <v>20574</v>
      </c>
      <c r="AP23" s="8">
        <v>22609</v>
      </c>
      <c r="AQ23" s="8">
        <v>25607</v>
      </c>
      <c r="AR23" s="8">
        <v>31444</v>
      </c>
      <c r="AS23" s="8">
        <v>39711</v>
      </c>
      <c r="AT23" s="8">
        <v>42022</v>
      </c>
      <c r="AU23" s="8">
        <v>25892</v>
      </c>
      <c r="AV23" s="8">
        <v>27534</v>
      </c>
      <c r="AW23" s="8">
        <v>33025</v>
      </c>
      <c r="AX23" s="8">
        <v>38995</v>
      </c>
      <c r="AY23" s="8">
        <v>39721</v>
      </c>
      <c r="AZ23" s="8">
        <v>43463</v>
      </c>
      <c r="BA23" s="8">
        <v>49559</v>
      </c>
    </row>
    <row r="24" spans="1:53">
      <c r="A24" s="1" t="s">
        <v>47</v>
      </c>
      <c r="B24" s="2" t="s">
        <v>57</v>
      </c>
      <c r="C24" s="6">
        <v>3358</v>
      </c>
      <c r="D24" s="3">
        <v>1533</v>
      </c>
      <c r="E24" s="3">
        <v>936</v>
      </c>
      <c r="F24" s="3">
        <v>929</v>
      </c>
      <c r="G24" s="8">
        <v>951</v>
      </c>
      <c r="H24" s="8">
        <v>1051</v>
      </c>
      <c r="I24" s="8">
        <v>1153</v>
      </c>
      <c r="J24" s="8">
        <v>1411</v>
      </c>
      <c r="K24" s="8">
        <v>1606</v>
      </c>
      <c r="L24" s="8">
        <v>1551</v>
      </c>
      <c r="M24" s="8">
        <v>922</v>
      </c>
      <c r="N24" s="8">
        <v>1091</v>
      </c>
      <c r="O24" s="8">
        <v>1247</v>
      </c>
      <c r="P24" s="8">
        <v>1619</v>
      </c>
      <c r="Q24" s="8">
        <v>2192</v>
      </c>
      <c r="R24" s="8">
        <v>2658</v>
      </c>
      <c r="S24" s="8">
        <v>3249</v>
      </c>
      <c r="T24" s="6">
        <v>24477</v>
      </c>
      <c r="U24" s="3">
        <v>16986</v>
      </c>
      <c r="V24" s="3">
        <v>14326</v>
      </c>
      <c r="W24" s="3">
        <v>15480</v>
      </c>
      <c r="X24" s="8">
        <v>16666</v>
      </c>
      <c r="Y24" s="8">
        <v>18618</v>
      </c>
      <c r="Z24" s="8">
        <v>21809</v>
      </c>
      <c r="AA24" s="8">
        <v>26183</v>
      </c>
      <c r="AB24" s="8">
        <v>30352</v>
      </c>
      <c r="AC24" s="8">
        <v>32314</v>
      </c>
      <c r="AD24" s="8">
        <v>22553</v>
      </c>
      <c r="AE24" s="8">
        <v>22569</v>
      </c>
      <c r="AF24" s="8">
        <v>29039</v>
      </c>
      <c r="AG24" s="8">
        <v>32980</v>
      </c>
      <c r="AH24" s="8">
        <v>40630</v>
      </c>
      <c r="AI24" s="8">
        <v>43606</v>
      </c>
      <c r="AJ24" s="8">
        <v>50149</v>
      </c>
      <c r="AK24" s="6">
        <v>18965</v>
      </c>
      <c r="AL24" s="3">
        <v>15745</v>
      </c>
      <c r="AM24" s="3">
        <v>15094</v>
      </c>
      <c r="AN24" s="3">
        <v>18578</v>
      </c>
      <c r="AO24" s="8">
        <v>20815</v>
      </c>
      <c r="AP24" s="8">
        <v>22434</v>
      </c>
      <c r="AQ24" s="8">
        <v>26506</v>
      </c>
      <c r="AR24" s="8">
        <v>35122</v>
      </c>
      <c r="AS24" s="8">
        <v>39507</v>
      </c>
      <c r="AT24" s="8">
        <v>38804</v>
      </c>
      <c r="AU24" s="8">
        <v>28956</v>
      </c>
      <c r="AV24" s="8">
        <v>29988</v>
      </c>
      <c r="AW24" s="8">
        <v>37645</v>
      </c>
      <c r="AX24" s="8">
        <v>41669</v>
      </c>
      <c r="AY24" s="8">
        <v>49094</v>
      </c>
      <c r="AZ24" s="8">
        <v>50704</v>
      </c>
      <c r="BA24" s="8">
        <v>55230</v>
      </c>
    </row>
    <row r="25" spans="1:53">
      <c r="A25" s="1" t="s">
        <v>48</v>
      </c>
      <c r="B25" s="2" t="s">
        <v>58</v>
      </c>
      <c r="C25" s="6">
        <v>5189</v>
      </c>
      <c r="D25" s="3">
        <v>3475</v>
      </c>
      <c r="E25" s="3">
        <v>2755</v>
      </c>
      <c r="F25" s="3">
        <v>2726</v>
      </c>
      <c r="G25" s="8">
        <v>2776</v>
      </c>
      <c r="H25" s="8">
        <v>2846</v>
      </c>
      <c r="I25" s="8">
        <v>3002</v>
      </c>
      <c r="J25" s="8">
        <v>3241</v>
      </c>
      <c r="K25" s="8">
        <v>3589</v>
      </c>
      <c r="L25" s="8">
        <v>3908</v>
      </c>
      <c r="M25" s="8">
        <v>2103</v>
      </c>
      <c r="N25" s="8">
        <v>2295</v>
      </c>
      <c r="O25" s="8">
        <v>2717</v>
      </c>
      <c r="P25" s="8">
        <v>3231</v>
      </c>
      <c r="Q25" s="8">
        <v>4089</v>
      </c>
      <c r="R25" s="8">
        <v>4807</v>
      </c>
      <c r="S25" s="8">
        <v>5787</v>
      </c>
      <c r="T25" s="6">
        <v>30806</v>
      </c>
      <c r="U25" s="3">
        <v>25098</v>
      </c>
      <c r="V25" s="3">
        <v>21719</v>
      </c>
      <c r="W25" s="3">
        <v>23036</v>
      </c>
      <c r="X25" s="8">
        <v>23501</v>
      </c>
      <c r="Y25" s="8">
        <v>25644</v>
      </c>
      <c r="Z25" s="8">
        <v>29812</v>
      </c>
      <c r="AA25" s="8">
        <v>36471</v>
      </c>
      <c r="AB25" s="8">
        <v>40944</v>
      </c>
      <c r="AC25" s="8">
        <v>48665</v>
      </c>
      <c r="AD25" s="8">
        <v>25044</v>
      </c>
      <c r="AE25" s="8">
        <v>24598</v>
      </c>
      <c r="AF25" s="8">
        <v>29745</v>
      </c>
      <c r="AG25" s="8">
        <v>34580</v>
      </c>
      <c r="AH25" s="8">
        <v>41871</v>
      </c>
      <c r="AI25" s="8">
        <v>44503</v>
      </c>
      <c r="AJ25" s="8">
        <v>54476</v>
      </c>
      <c r="AK25" s="6">
        <v>12899</v>
      </c>
      <c r="AL25" s="3">
        <v>12457</v>
      </c>
      <c r="AM25" s="3">
        <v>11945</v>
      </c>
      <c r="AN25" s="3">
        <v>14327</v>
      </c>
      <c r="AO25" s="8">
        <v>16251</v>
      </c>
      <c r="AP25" s="8">
        <v>17018</v>
      </c>
      <c r="AQ25" s="8">
        <v>20023</v>
      </c>
      <c r="AR25" s="8">
        <v>25039</v>
      </c>
      <c r="AS25" s="8">
        <v>30785</v>
      </c>
      <c r="AT25" s="8">
        <v>31266</v>
      </c>
      <c r="AU25" s="8">
        <v>18123</v>
      </c>
      <c r="AV25" s="8">
        <v>18303</v>
      </c>
      <c r="AW25" s="8">
        <v>21689</v>
      </c>
      <c r="AX25" s="8">
        <v>24377</v>
      </c>
      <c r="AY25" s="8">
        <v>28494</v>
      </c>
      <c r="AZ25" s="8">
        <v>30364</v>
      </c>
      <c r="BA25" s="8">
        <v>34382</v>
      </c>
    </row>
    <row r="26" spans="1:53">
      <c r="A26" s="1" t="s">
        <v>49</v>
      </c>
      <c r="B26" s="2" t="s">
        <v>155</v>
      </c>
      <c r="C26" s="6">
        <v>3777</v>
      </c>
      <c r="D26" s="3">
        <v>2163</v>
      </c>
      <c r="E26" s="3">
        <v>1832</v>
      </c>
      <c r="F26" s="3">
        <v>1447</v>
      </c>
      <c r="G26" s="8">
        <v>1592</v>
      </c>
      <c r="H26" s="8">
        <v>1862</v>
      </c>
      <c r="I26" s="8">
        <v>2200</v>
      </c>
      <c r="J26" s="8">
        <v>2930</v>
      </c>
      <c r="K26" s="8">
        <v>2712</v>
      </c>
      <c r="L26" s="8">
        <v>3231</v>
      </c>
      <c r="M26" s="8">
        <v>2830</v>
      </c>
      <c r="N26" s="8">
        <v>2972</v>
      </c>
      <c r="O26" s="8">
        <v>3562</v>
      </c>
      <c r="P26" s="8">
        <v>4523</v>
      </c>
      <c r="Q26" s="8">
        <v>5235</v>
      </c>
      <c r="R26" s="8">
        <v>6139</v>
      </c>
      <c r="S26" s="8">
        <v>7308</v>
      </c>
      <c r="T26" s="6">
        <v>22799</v>
      </c>
      <c r="U26" s="3">
        <v>19968</v>
      </c>
      <c r="V26" s="3">
        <v>17303</v>
      </c>
      <c r="W26" s="3">
        <v>17842</v>
      </c>
      <c r="X26" s="8">
        <v>19441</v>
      </c>
      <c r="Y26" s="8">
        <v>23938</v>
      </c>
      <c r="Z26" s="8">
        <v>28844</v>
      </c>
      <c r="AA26" s="8">
        <v>36469</v>
      </c>
      <c r="AB26" s="8">
        <v>39768</v>
      </c>
      <c r="AC26" s="8">
        <v>46519</v>
      </c>
      <c r="AD26" s="8">
        <v>35719</v>
      </c>
      <c r="AE26" s="8">
        <v>33485</v>
      </c>
      <c r="AF26" s="8">
        <v>38784</v>
      </c>
      <c r="AG26" s="8">
        <v>45205</v>
      </c>
      <c r="AH26" s="8">
        <v>47798</v>
      </c>
      <c r="AI26" s="8">
        <v>52934</v>
      </c>
      <c r="AJ26" s="8">
        <v>60604</v>
      </c>
      <c r="AK26" s="6">
        <v>11281</v>
      </c>
      <c r="AL26" s="3">
        <v>11299</v>
      </c>
      <c r="AM26" s="3">
        <v>11593</v>
      </c>
      <c r="AN26" s="3">
        <v>13096</v>
      </c>
      <c r="AO26" s="8">
        <v>15334</v>
      </c>
      <c r="AP26" s="8">
        <v>20028</v>
      </c>
      <c r="AQ26" s="8">
        <v>24809</v>
      </c>
      <c r="AR26" s="8">
        <v>31812</v>
      </c>
      <c r="AS26" s="8">
        <v>32848</v>
      </c>
      <c r="AT26" s="8">
        <v>40001</v>
      </c>
      <c r="AU26" s="8">
        <v>27465</v>
      </c>
      <c r="AV26" s="8">
        <v>27167</v>
      </c>
      <c r="AW26" s="8">
        <v>29614</v>
      </c>
      <c r="AX26" s="8">
        <v>33674</v>
      </c>
      <c r="AY26" s="8">
        <v>35585</v>
      </c>
      <c r="AZ26" s="8">
        <v>37863</v>
      </c>
      <c r="BA26" s="8">
        <v>41025</v>
      </c>
    </row>
    <row r="27" spans="1:53" ht="13.5" thickBot="1">
      <c r="A27" s="21" t="s">
        <v>50</v>
      </c>
      <c r="B27" s="22" t="s">
        <v>51</v>
      </c>
      <c r="C27" s="23">
        <v>1286</v>
      </c>
      <c r="D27" s="24">
        <v>473</v>
      </c>
      <c r="E27" s="24">
        <v>482</v>
      </c>
      <c r="F27" s="24">
        <v>495</v>
      </c>
      <c r="G27" s="11">
        <v>558</v>
      </c>
      <c r="H27" s="11">
        <v>618</v>
      </c>
      <c r="I27" s="11">
        <v>686</v>
      </c>
      <c r="J27" s="11">
        <v>1098</v>
      </c>
      <c r="K27" s="11">
        <v>1342</v>
      </c>
      <c r="L27" s="12">
        <v>1213</v>
      </c>
      <c r="M27" s="12">
        <v>646</v>
      </c>
      <c r="N27" s="11">
        <v>995</v>
      </c>
      <c r="O27" s="11">
        <v>1444</v>
      </c>
      <c r="P27" s="11">
        <v>1975</v>
      </c>
      <c r="Q27" s="11">
        <v>2700</v>
      </c>
      <c r="R27" s="11">
        <v>2844</v>
      </c>
      <c r="S27" s="11">
        <v>4047</v>
      </c>
      <c r="T27" s="23">
        <v>10777</v>
      </c>
      <c r="U27" s="24">
        <v>6882</v>
      </c>
      <c r="V27" s="24">
        <v>7104</v>
      </c>
      <c r="W27" s="24">
        <v>8337</v>
      </c>
      <c r="X27" s="11">
        <v>9587</v>
      </c>
      <c r="Y27" s="11">
        <v>10624</v>
      </c>
      <c r="Z27" s="11">
        <v>14403</v>
      </c>
      <c r="AA27" s="11">
        <v>22298</v>
      </c>
      <c r="AB27" s="11">
        <v>28215</v>
      </c>
      <c r="AC27" s="11">
        <v>31217</v>
      </c>
      <c r="AD27" s="12">
        <v>13734</v>
      </c>
      <c r="AE27" s="11">
        <v>15275</v>
      </c>
      <c r="AF27" s="11">
        <v>24765</v>
      </c>
      <c r="AG27" s="11">
        <v>30661</v>
      </c>
      <c r="AH27" s="11">
        <v>38822</v>
      </c>
      <c r="AI27" s="11">
        <v>40006</v>
      </c>
      <c r="AJ27" s="11">
        <v>53338</v>
      </c>
      <c r="AK27" s="23">
        <v>5820</v>
      </c>
      <c r="AL27" s="24">
        <v>4221</v>
      </c>
      <c r="AM27" s="24">
        <v>4842</v>
      </c>
      <c r="AN27" s="24">
        <v>6576</v>
      </c>
      <c r="AO27" s="11">
        <v>7787</v>
      </c>
      <c r="AP27" s="11">
        <v>8602</v>
      </c>
      <c r="AQ27" s="11">
        <v>12034</v>
      </c>
      <c r="AR27" s="11">
        <v>18569</v>
      </c>
      <c r="AS27" s="11">
        <v>25898</v>
      </c>
      <c r="AT27" s="11">
        <v>24419</v>
      </c>
      <c r="AU27" s="11">
        <v>14026</v>
      </c>
      <c r="AV27" s="11">
        <v>16015</v>
      </c>
      <c r="AW27" s="11">
        <v>25160</v>
      </c>
      <c r="AX27" s="11">
        <v>30064</v>
      </c>
      <c r="AY27" s="11">
        <v>38559</v>
      </c>
      <c r="AZ27" s="11">
        <v>38419</v>
      </c>
      <c r="BA27" s="11">
        <v>47015</v>
      </c>
    </row>
  </sheetData>
  <mergeCells count="4">
    <mergeCell ref="A5:A6"/>
    <mergeCell ref="B5:B6"/>
    <mergeCell ref="C5:S5"/>
    <mergeCell ref="AK5:BA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3.3.12</vt:lpstr>
      <vt:lpstr>3.3.14</vt:lpstr>
      <vt:lpstr>3.3.15</vt:lpstr>
      <vt:lpstr>3.3.16</vt:lpstr>
      <vt:lpstr>3.3.17</vt:lpstr>
      <vt:lpstr>3.3.18</vt:lpstr>
      <vt:lpstr>3.3.19</vt:lpstr>
      <vt:lpstr>3.3.20</vt:lpstr>
      <vt:lpstr>3.3.21</vt:lpstr>
      <vt:lpstr>3.3.22</vt:lpstr>
      <vt:lpstr>3.3.23</vt:lpstr>
      <vt:lpstr>3.3.24</vt:lpstr>
      <vt:lpstr>3.3.32</vt:lpstr>
      <vt:lpstr>3.3.33</vt:lpstr>
      <vt:lpstr>3.3.34</vt:lpstr>
      <vt:lpstr>3.3.35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User</cp:lastModifiedBy>
  <cp:lastPrinted>2011-05-13T00:40:10Z</cp:lastPrinted>
  <dcterms:created xsi:type="dcterms:W3CDTF">2010-05-13T01:38:38Z</dcterms:created>
  <dcterms:modified xsi:type="dcterms:W3CDTF">2017-07-05T03:11:05Z</dcterms:modified>
</cp:coreProperties>
</file>