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390" windowWidth="27555" windowHeight="12315"/>
  </bookViews>
  <sheets>
    <sheet name="2017-төсөв" sheetId="6" r:id="rId1"/>
  </sheets>
  <calcPr calcId="125725"/>
</workbook>
</file>

<file path=xl/calcChain.xml><?xml version="1.0" encoding="utf-8"?>
<calcChain xmlns="http://schemas.openxmlformats.org/spreadsheetml/2006/main">
  <c r="B15" i="6"/>
  <c r="B55" l="1"/>
  <c r="B50"/>
  <c r="N47"/>
  <c r="N46" s="1"/>
  <c r="N45" s="1"/>
  <c r="M47"/>
  <c r="L47"/>
  <c r="K47"/>
  <c r="J47"/>
  <c r="J46" s="1"/>
  <c r="J45" s="1"/>
  <c r="I47"/>
  <c r="H47"/>
  <c r="G47"/>
  <c r="F47"/>
  <c r="F46" s="1"/>
  <c r="F45" s="1"/>
  <c r="E47"/>
  <c r="D47"/>
  <c r="C47"/>
  <c r="B47"/>
  <c r="B46" s="1"/>
  <c r="B45" s="1"/>
  <c r="M46"/>
  <c r="L46"/>
  <c r="K46"/>
  <c r="K45" s="1"/>
  <c r="I46"/>
  <c r="H46"/>
  <c r="G46"/>
  <c r="G45" s="1"/>
  <c r="E46"/>
  <c r="D46"/>
  <c r="C46"/>
  <c r="C45" s="1"/>
  <c r="M45"/>
  <c r="L45"/>
  <c r="I45"/>
  <c r="H45"/>
  <c r="E45"/>
  <c r="D45"/>
  <c r="B42"/>
  <c r="B41" s="1"/>
  <c r="N41"/>
  <c r="M41"/>
  <c r="L41"/>
  <c r="K41"/>
  <c r="J41"/>
  <c r="I41"/>
  <c r="H41"/>
  <c r="G41"/>
  <c r="F41"/>
  <c r="E41"/>
  <c r="D41"/>
  <c r="C41"/>
  <c r="B40"/>
  <c r="B39"/>
  <c r="B38"/>
  <c r="B37"/>
  <c r="B34" s="1"/>
  <c r="B36"/>
  <c r="B35"/>
  <c r="N34"/>
  <c r="M34"/>
  <c r="M21" s="1"/>
  <c r="L34"/>
  <c r="K34"/>
  <c r="J34"/>
  <c r="I34"/>
  <c r="I21" s="1"/>
  <c r="H34"/>
  <c r="G34"/>
  <c r="F34"/>
  <c r="E34"/>
  <c r="E21" s="1"/>
  <c r="D34"/>
  <c r="C34"/>
  <c r="B31"/>
  <c r="B30"/>
  <c r="B29"/>
  <c r="B28"/>
  <c r="B27"/>
  <c r="B26"/>
  <c r="B25"/>
  <c r="B24"/>
  <c r="B23"/>
  <c r="B22"/>
  <c r="N21"/>
  <c r="L21"/>
  <c r="K21"/>
  <c r="J21"/>
  <c r="H21"/>
  <c r="G21"/>
  <c r="F21"/>
  <c r="D21"/>
  <c r="C21"/>
  <c r="M20"/>
  <c r="I20"/>
  <c r="E20"/>
  <c r="N19"/>
  <c r="J19"/>
  <c r="F19"/>
  <c r="K18"/>
  <c r="M16"/>
  <c r="I16"/>
  <c r="E16"/>
  <c r="B13"/>
  <c r="B12"/>
  <c r="B11"/>
  <c r="B9" s="1"/>
  <c r="B10"/>
  <c r="N9"/>
  <c r="N18" s="1"/>
  <c r="M9"/>
  <c r="M19" s="1"/>
  <c r="L9"/>
  <c r="L17" s="1"/>
  <c r="K9"/>
  <c r="K17" s="1"/>
  <c r="J9"/>
  <c r="J18" s="1"/>
  <c r="I9"/>
  <c r="I19" s="1"/>
  <c r="H9"/>
  <c r="H17" s="1"/>
  <c r="G9"/>
  <c r="G18" s="1"/>
  <c r="F9"/>
  <c r="F18" s="1"/>
  <c r="E9"/>
  <c r="E19" s="1"/>
  <c r="D9"/>
  <c r="D17" s="1"/>
  <c r="C9"/>
  <c r="C18" s="1"/>
  <c r="B21" l="1"/>
  <c r="B8" s="1"/>
  <c r="F16"/>
  <c r="F15" s="1"/>
  <c r="J16"/>
  <c r="J15" s="1"/>
  <c r="N16"/>
  <c r="N15" s="1"/>
  <c r="E17"/>
  <c r="I17"/>
  <c r="I15" s="1"/>
  <c r="I14" s="1"/>
  <c r="I8" s="1"/>
  <c r="I7" s="1"/>
  <c r="I6" s="1"/>
  <c r="I5" s="1"/>
  <c r="I51" s="1"/>
  <c r="I52" s="1"/>
  <c r="M17"/>
  <c r="M15" s="1"/>
  <c r="M14" s="1"/>
  <c r="M8" s="1"/>
  <c r="M7" s="1"/>
  <c r="M6" s="1"/>
  <c r="M5" s="1"/>
  <c r="M51" s="1"/>
  <c r="M52" s="1"/>
  <c r="D18"/>
  <c r="B18" s="1"/>
  <c r="H18"/>
  <c r="L18"/>
  <c r="C19"/>
  <c r="G19"/>
  <c r="K19"/>
  <c r="F20"/>
  <c r="J20"/>
  <c r="N20"/>
  <c r="C16"/>
  <c r="G16"/>
  <c r="K16"/>
  <c r="K15" s="1"/>
  <c r="F17"/>
  <c r="J17"/>
  <c r="N17"/>
  <c r="E18"/>
  <c r="E15" s="1"/>
  <c r="E14" s="1"/>
  <c r="E8" s="1"/>
  <c r="E7" s="1"/>
  <c r="E6" s="1"/>
  <c r="E5" s="1"/>
  <c r="E51" s="1"/>
  <c r="E52" s="1"/>
  <c r="I18"/>
  <c r="M18"/>
  <c r="D19"/>
  <c r="H19"/>
  <c r="L19"/>
  <c r="C20"/>
  <c r="G20"/>
  <c r="K20"/>
  <c r="D16"/>
  <c r="D15" s="1"/>
  <c r="D14" s="1"/>
  <c r="D8" s="1"/>
  <c r="D7" s="1"/>
  <c r="D6" s="1"/>
  <c r="D5" s="1"/>
  <c r="D51" s="1"/>
  <c r="D52" s="1"/>
  <c r="H16"/>
  <c r="L16"/>
  <c r="L15" s="1"/>
  <c r="C17"/>
  <c r="G17"/>
  <c r="D20"/>
  <c r="H20"/>
  <c r="L20"/>
  <c r="K14" l="1"/>
  <c r="K8" s="1"/>
  <c r="K7" s="1"/>
  <c r="K6" s="1"/>
  <c r="K5" s="1"/>
  <c r="K51" s="1"/>
  <c r="K52" s="1"/>
  <c r="N14"/>
  <c r="N8" s="1"/>
  <c r="N7" s="1"/>
  <c r="N6" s="1"/>
  <c r="N5" s="1"/>
  <c r="N51" s="1"/>
  <c r="N52" s="1"/>
  <c r="B17"/>
  <c r="G15"/>
  <c r="G14" s="1"/>
  <c r="G8" s="1"/>
  <c r="G7" s="1"/>
  <c r="G6" s="1"/>
  <c r="G5" s="1"/>
  <c r="G51" s="1"/>
  <c r="G52" s="1"/>
  <c r="B19"/>
  <c r="J14"/>
  <c r="J8" s="1"/>
  <c r="J7" s="1"/>
  <c r="J6" s="1"/>
  <c r="J5" s="1"/>
  <c r="J51" s="1"/>
  <c r="J52" s="1"/>
  <c r="L14"/>
  <c r="L8" s="1"/>
  <c r="L7" s="1"/>
  <c r="L6" s="1"/>
  <c r="L5" s="1"/>
  <c r="L51" s="1"/>
  <c r="L52" s="1"/>
  <c r="B20"/>
  <c r="B16"/>
  <c r="C15"/>
  <c r="C14" s="1"/>
  <c r="C8" s="1"/>
  <c r="C7" s="1"/>
  <c r="C6" s="1"/>
  <c r="C5" s="1"/>
  <c r="C51" s="1"/>
  <c r="C52" s="1"/>
  <c r="F14"/>
  <c r="F8" s="1"/>
  <c r="F7" s="1"/>
  <c r="F6" s="1"/>
  <c r="F5" s="1"/>
  <c r="F51" s="1"/>
  <c r="F52" s="1"/>
  <c r="H15"/>
  <c r="H14" s="1"/>
  <c r="H8" s="1"/>
  <c r="H7" s="1"/>
  <c r="H6" s="1"/>
  <c r="H5" s="1"/>
  <c r="H51" s="1"/>
  <c r="H52" s="1"/>
  <c r="B14" l="1"/>
  <c r="B7" l="1"/>
  <c r="B6" s="1"/>
  <c r="B5" s="1"/>
  <c r="B51" s="1"/>
  <c r="B52" s="1"/>
</calcChain>
</file>

<file path=xl/sharedStrings.xml><?xml version="1.0" encoding="utf-8"?>
<sst xmlns="http://schemas.openxmlformats.org/spreadsheetml/2006/main" count="71" uniqueCount="70">
  <si>
    <t>8 сар</t>
  </si>
  <si>
    <t>1 сар</t>
  </si>
  <si>
    <t>2 сар</t>
  </si>
  <si>
    <t>3 сар</t>
  </si>
  <si>
    <t>4 сар</t>
  </si>
  <si>
    <t>5 сар</t>
  </si>
  <si>
    <t>6 сар</t>
  </si>
  <si>
    <t>7 сар</t>
  </si>
  <si>
    <t>9 сар</t>
  </si>
  <si>
    <t>10 сар</t>
  </si>
  <si>
    <t>11 сар</t>
  </si>
  <si>
    <t>12 сар</t>
  </si>
  <si>
    <t>Нийт дүн</t>
  </si>
  <si>
    <t>Хавсралт №13</t>
  </si>
  <si>
    <t>ӨВӨРХАНГАЙ АЙМГИЙН СТАТИСТИКИЙН ХЭЛТСИЙН 2017 ÎÍÛ ÒªÑÂÈÉÍ ÑÀÍÕ¯¯ÆÈËÒЫÍ ÕÓÂÀÀÐÜ</t>
  </si>
  <si>
    <t>төгрөг</t>
  </si>
  <si>
    <t>Çàðäëûí ç¿éë</t>
  </si>
  <si>
    <t xml:space="preserve">   I.  НИЙТ ЗАРЛАГА ба ЦЭВЭР ЗЭЭЛИЙН ДЇН</t>
  </si>
  <si>
    <t xml:space="preserve">  II.  НИЙТ ЗАРЛАГЫН ДЇН</t>
  </si>
  <si>
    <t xml:space="preserve">    IV. УРСГАЛ ЗАРДЛЫН ДЇН</t>
  </si>
  <si>
    <t xml:space="preserve">      Бараа, їйлчилгээний зардал</t>
  </si>
  <si>
    <t xml:space="preserve">     Цалин, хєлс болон нэмэгдэл урамшил</t>
  </si>
  <si>
    <t xml:space="preserve">     Їндсэн цалин</t>
  </si>
  <si>
    <t xml:space="preserve">     Нэмэгдэл цалин</t>
  </si>
  <si>
    <t xml:space="preserve">      Гэрээт ажлын цалин</t>
  </si>
  <si>
    <t xml:space="preserve">      Унаа, хоолны хєнгєлєлт</t>
  </si>
  <si>
    <t xml:space="preserve">    Ажил олгогчоос нийгмийн даатгалд тєлєх шимтгэл</t>
  </si>
  <si>
    <t xml:space="preserve">  Тэтгэвэp, тэтгэмжийн даатгалын шимтгэл</t>
  </si>
  <si>
    <t xml:space="preserve">   Тэтгэврийн даатгал</t>
  </si>
  <si>
    <t xml:space="preserve">   Тэтгэмжийн даатгал</t>
  </si>
  <si>
    <t xml:space="preserve">   ЇОМШ євчний даатгал</t>
  </si>
  <si>
    <t xml:space="preserve">   Ажилгїйдлийн даатгал</t>
  </si>
  <si>
    <t xml:space="preserve">     Байгууллага тєлєх ЭМД-ын хуpаамж</t>
  </si>
  <si>
    <t xml:space="preserve">      Бараа, їйлчилгээний бусад зардал</t>
  </si>
  <si>
    <t xml:space="preserve">    Бичиг хэрэг</t>
  </si>
  <si>
    <t xml:space="preserve">    Тээвэр (шатахуун)</t>
  </si>
  <si>
    <t xml:space="preserve">    Шуудан, холбоо, интернэтийн төлбөр</t>
  </si>
  <si>
    <t xml:space="preserve">    Бага үнэтэй түргэн элэгдэх эд ахуйн зүйлс</t>
  </si>
  <si>
    <t xml:space="preserve">    Дотоод албан томилолт</t>
  </si>
  <si>
    <t xml:space="preserve">    Гадаад томилолт (аpга хэмжээ)</t>
  </si>
  <si>
    <t xml:space="preserve">    Зочин төлөөлөгч хүлээн авах</t>
  </si>
  <si>
    <t xml:space="preserve">    Ном, хэвлэл авах</t>
  </si>
  <si>
    <t xml:space="preserve">           Хичээл үйлдвэрлэлийн дадлага хийх зардал</t>
  </si>
  <si>
    <t xml:space="preserve">    Урсгал засвар</t>
  </si>
  <si>
    <t xml:space="preserve">    Тєлбєр хураамж болон бусад зардал</t>
  </si>
  <si>
    <t xml:space="preserve">    Холбооны суваг ашигласны хєлс</t>
  </si>
  <si>
    <t xml:space="preserve">   Бусдаар гїйцэтгїїлсэн ажил, їйлчилгээний хєлс, тєлбєр хураамж</t>
  </si>
  <si>
    <t>Аудит, баталгаажуулалтын, зэрэглэл тогтоох</t>
  </si>
  <si>
    <t>Тээврийн хэрэгслийн оношлогоо</t>
  </si>
  <si>
    <t>Тээврийн хэрэгслийн даатгал</t>
  </si>
  <si>
    <t>Тээврийн хэрэгслийн татвар</t>
  </si>
  <si>
    <t>Улсын мэдээллийн маягт хэвлэх, бэлтгэх</t>
  </si>
  <si>
    <t>ЭШС</t>
  </si>
  <si>
    <t>Бараа үйлчилгээний бусад зардал</t>
  </si>
  <si>
    <t>Хичээл, үйлдвэрлэийн дадлага хийх</t>
  </si>
  <si>
    <t>Нүүлгэн шилжүүлэх зардал</t>
  </si>
  <si>
    <t xml:space="preserve">     Татаас ба уpсгал шилжїїлэг</t>
  </si>
  <si>
    <t xml:space="preserve">         Єрх гэрт олгох шилжїїлэг</t>
  </si>
  <si>
    <t xml:space="preserve">    Ажил олгогчоос олгох тэтгэмж, нэг удаагийн урамшуулал, дэмжлэг</t>
  </si>
  <si>
    <t xml:space="preserve">       Тэтгэвэрт гарахад нь олгох нэг удаагийн мєнгєн тэтгэмж</t>
  </si>
  <si>
    <t xml:space="preserve">       Бүтцийн өөрчлөлтөөр чөлөөлөгдсөн албан хаагчид олгох тэтгэмж</t>
  </si>
  <si>
    <t xml:space="preserve">       Нэг удаагийн буцалтгїй тусламж</t>
  </si>
  <si>
    <t xml:space="preserve">    ЗАPДЛЫГ САНХЇЇЖЇЇЛЭХ ЭХ ЇЇСВЭР :</t>
  </si>
  <si>
    <t xml:space="preserve">                   Тєсвєєс санхїїжих</t>
  </si>
  <si>
    <t xml:space="preserve">                БАЙГУУЛЛАГЫН ТОО</t>
  </si>
  <si>
    <t xml:space="preserve">                   Тєсвийн байгууллага</t>
  </si>
  <si>
    <t xml:space="preserve">                АЖИЛЛАГСАД БЇГД</t>
  </si>
  <si>
    <t xml:space="preserve">                   Удирдах ажилтан</t>
  </si>
  <si>
    <t xml:space="preserve">                   Гїйцэтгэх ажилтан</t>
  </si>
  <si>
    <t xml:space="preserve">                   Гэрээт ажилтан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</si>
</sst>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"/>
    <numFmt numFmtId="168" formatCode="_(* #,##0.0_);_(* \(#,##0.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Mon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CC"/>
      <name val="Arial"/>
      <family val="2"/>
    </font>
    <font>
      <b/>
      <sz val="8"/>
      <color rgb="FF0000CC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4" fillId="0" borderId="0" xfId="2" applyFont="1"/>
    <xf numFmtId="0" fontId="5" fillId="0" borderId="0" xfId="2" applyFont="1"/>
    <xf numFmtId="43" fontId="6" fillId="0" borderId="0" xfId="3" applyFont="1"/>
    <xf numFmtId="43" fontId="4" fillId="0" borderId="0" xfId="3" applyFont="1" applyAlignment="1">
      <alignment horizontal="right"/>
    </xf>
    <xf numFmtId="0" fontId="4" fillId="0" borderId="2" xfId="2" applyFont="1" applyBorder="1" applyAlignment="1">
      <alignment horizontal="center" vertical="center" wrapText="1"/>
    </xf>
    <xf numFmtId="43" fontId="5" fillId="3" borderId="3" xfId="3" applyFont="1" applyFill="1" applyBorder="1" applyAlignment="1">
      <alignment horizontal="center" vertical="center"/>
    </xf>
    <xf numFmtId="43" fontId="4" fillId="0" borderId="3" xfId="3" applyFont="1" applyBorder="1" applyAlignment="1">
      <alignment horizontal="center" vertical="center"/>
    </xf>
    <xf numFmtId="43" fontId="4" fillId="0" borderId="4" xfId="3" applyFont="1" applyBorder="1" applyAlignment="1">
      <alignment horizontal="center" vertical="center"/>
    </xf>
    <xf numFmtId="0" fontId="7" fillId="4" borderId="1" xfId="0" applyFont="1" applyFill="1" applyBorder="1" applyAlignment="1"/>
    <xf numFmtId="164" fontId="7" fillId="4" borderId="1" xfId="0" applyNumberFormat="1" applyFont="1" applyFill="1" applyBorder="1" applyAlignment="1">
      <alignment horizontal="right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/>
    </xf>
    <xf numFmtId="168" fontId="4" fillId="0" borderId="1" xfId="1" applyNumberFormat="1" applyFont="1" applyBorder="1"/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7" fillId="4" borderId="1" xfId="0" applyFont="1" applyFill="1" applyBorder="1"/>
    <xf numFmtId="168" fontId="7" fillId="4" borderId="1" xfId="1" applyNumberFormat="1" applyFont="1" applyFill="1" applyBorder="1"/>
    <xf numFmtId="43" fontId="4" fillId="0" borderId="1" xfId="1" applyFont="1" applyBorder="1"/>
    <xf numFmtId="0" fontId="8" fillId="0" borderId="0" xfId="0" applyFont="1"/>
    <xf numFmtId="0" fontId="3" fillId="0" borderId="0" xfId="0" applyFont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tabSelected="1" workbookViewId="0">
      <selection activeCell="L42" sqref="L42"/>
    </sheetView>
  </sheetViews>
  <sheetFormatPr defaultColWidth="11.7109375" defaultRowHeight="12.75" customHeight="1"/>
  <cols>
    <col min="1" max="1" width="38.85546875" style="1" customWidth="1"/>
    <col min="2" max="2" width="9.140625" style="1" customWidth="1"/>
    <col min="3" max="3" width="9" style="1" customWidth="1"/>
    <col min="4" max="4" width="8.140625" style="1" customWidth="1"/>
    <col min="5" max="5" width="8" style="1" customWidth="1"/>
    <col min="6" max="6" width="8.140625" style="1" customWidth="1"/>
    <col min="7" max="7" width="7.140625" style="1" customWidth="1"/>
    <col min="8" max="8" width="8.140625" style="1" customWidth="1"/>
    <col min="9" max="9" width="7" style="1" customWidth="1"/>
    <col min="10" max="10" width="8" style="1" customWidth="1"/>
    <col min="11" max="11" width="7.140625" style="1" customWidth="1"/>
    <col min="12" max="12" width="8.5703125" style="1" customWidth="1"/>
    <col min="13" max="13" width="7.42578125" style="1" customWidth="1"/>
    <col min="14" max="14" width="6.85546875" style="1" bestFit="1" customWidth="1"/>
    <col min="15" max="16384" width="11.7109375" style="1"/>
  </cols>
  <sheetData>
    <row r="1" spans="1:14" ht="12.75" customHeight="1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2" t="s">
        <v>13</v>
      </c>
      <c r="N1" s="22"/>
    </row>
    <row r="2" spans="1:14" ht="12.75" customHeight="1">
      <c r="A2" s="2"/>
      <c r="B2" s="4" t="s">
        <v>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.75" customHeight="1">
      <c r="A3" s="2"/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" t="s">
        <v>15</v>
      </c>
    </row>
    <row r="4" spans="1:14" ht="24" customHeight="1">
      <c r="A4" s="6" t="s">
        <v>16</v>
      </c>
      <c r="B4" s="7" t="s">
        <v>12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0</v>
      </c>
      <c r="K4" s="8" t="s">
        <v>8</v>
      </c>
      <c r="L4" s="8" t="s">
        <v>9</v>
      </c>
      <c r="M4" s="8" t="s">
        <v>10</v>
      </c>
      <c r="N4" s="9" t="s">
        <v>11</v>
      </c>
    </row>
    <row r="5" spans="1:14" ht="12.75" customHeight="1">
      <c r="A5" s="10" t="s">
        <v>17</v>
      </c>
      <c r="B5" s="11">
        <f t="shared" ref="B5:N6" si="0">+B6</f>
        <v>72991.591</v>
      </c>
      <c r="C5" s="11">
        <f t="shared" si="0"/>
        <v>6286.8540000000003</v>
      </c>
      <c r="D5" s="11">
        <f t="shared" si="0"/>
        <v>6220.2670000000007</v>
      </c>
      <c r="E5" s="11">
        <f t="shared" si="0"/>
        <v>6087.3670000000002</v>
      </c>
      <c r="F5" s="11">
        <f t="shared" si="0"/>
        <v>6269.8670000000002</v>
      </c>
      <c r="G5" s="11">
        <f t="shared" si="0"/>
        <v>6022.2670000000007</v>
      </c>
      <c r="H5" s="11">
        <f t="shared" si="0"/>
        <v>5839.9670000000006</v>
      </c>
      <c r="I5" s="11">
        <f t="shared" si="0"/>
        <v>6269.8670000000002</v>
      </c>
      <c r="J5" s="11">
        <f t="shared" si="0"/>
        <v>6022.2670000000007</v>
      </c>
      <c r="K5" s="11">
        <f t="shared" si="0"/>
        <v>5839.9670000000006</v>
      </c>
      <c r="L5" s="11">
        <f t="shared" si="0"/>
        <v>6270.3670000000002</v>
      </c>
      <c r="M5" s="11">
        <f t="shared" si="0"/>
        <v>6022.6670000000004</v>
      </c>
      <c r="N5" s="11">
        <f t="shared" si="0"/>
        <v>5839.8670000000002</v>
      </c>
    </row>
    <row r="6" spans="1:14" ht="12.75" customHeight="1">
      <c r="A6" s="10" t="s">
        <v>18</v>
      </c>
      <c r="B6" s="11">
        <f t="shared" si="0"/>
        <v>72991.591</v>
      </c>
      <c r="C6" s="11">
        <f t="shared" si="0"/>
        <v>6286.8540000000003</v>
      </c>
      <c r="D6" s="11">
        <f t="shared" si="0"/>
        <v>6220.2670000000007</v>
      </c>
      <c r="E6" s="11">
        <f t="shared" si="0"/>
        <v>6087.3670000000002</v>
      </c>
      <c r="F6" s="11">
        <f t="shared" si="0"/>
        <v>6269.8670000000002</v>
      </c>
      <c r="G6" s="11">
        <f t="shared" si="0"/>
        <v>6022.2670000000007</v>
      </c>
      <c r="H6" s="11">
        <f t="shared" si="0"/>
        <v>5839.9670000000006</v>
      </c>
      <c r="I6" s="11">
        <f t="shared" si="0"/>
        <v>6269.8670000000002</v>
      </c>
      <c r="J6" s="11">
        <f t="shared" si="0"/>
        <v>6022.2670000000007</v>
      </c>
      <c r="K6" s="11">
        <f t="shared" si="0"/>
        <v>5839.9670000000006</v>
      </c>
      <c r="L6" s="11">
        <f t="shared" si="0"/>
        <v>6270.3670000000002</v>
      </c>
      <c r="M6" s="11">
        <f t="shared" si="0"/>
        <v>6022.6670000000004</v>
      </c>
      <c r="N6" s="11">
        <f t="shared" si="0"/>
        <v>5839.8670000000002</v>
      </c>
    </row>
    <row r="7" spans="1:14" ht="12.75" customHeight="1">
      <c r="A7" s="10" t="s">
        <v>19</v>
      </c>
      <c r="B7" s="11">
        <f>+B8+B45</f>
        <v>72991.591</v>
      </c>
      <c r="C7" s="11">
        <f t="shared" ref="C7:N7" si="1">+C8+C45</f>
        <v>6286.8540000000003</v>
      </c>
      <c r="D7" s="11">
        <f t="shared" si="1"/>
        <v>6220.2670000000007</v>
      </c>
      <c r="E7" s="11">
        <f t="shared" si="1"/>
        <v>6087.3670000000002</v>
      </c>
      <c r="F7" s="11">
        <f t="shared" si="1"/>
        <v>6269.8670000000002</v>
      </c>
      <c r="G7" s="11">
        <f t="shared" si="1"/>
        <v>6022.2670000000007</v>
      </c>
      <c r="H7" s="11">
        <f t="shared" si="1"/>
        <v>5839.9670000000006</v>
      </c>
      <c r="I7" s="11">
        <f t="shared" si="1"/>
        <v>6269.8670000000002</v>
      </c>
      <c r="J7" s="11">
        <f t="shared" si="1"/>
        <v>6022.2670000000007</v>
      </c>
      <c r="K7" s="11">
        <f t="shared" si="1"/>
        <v>5839.9670000000006</v>
      </c>
      <c r="L7" s="11">
        <f t="shared" si="1"/>
        <v>6270.3670000000002</v>
      </c>
      <c r="M7" s="11">
        <f t="shared" si="1"/>
        <v>6022.6670000000004</v>
      </c>
      <c r="N7" s="11">
        <f t="shared" si="1"/>
        <v>5839.8670000000002</v>
      </c>
    </row>
    <row r="8" spans="1:14" ht="12.75" customHeight="1">
      <c r="A8" s="10" t="s">
        <v>20</v>
      </c>
      <c r="B8" s="11">
        <f>+B9+B14+B21</f>
        <v>72463.591</v>
      </c>
      <c r="C8" s="11">
        <f t="shared" ref="C8:N8" si="2">+C9+C14+C21</f>
        <v>6242.8540000000003</v>
      </c>
      <c r="D8" s="11">
        <f t="shared" si="2"/>
        <v>6176.2670000000007</v>
      </c>
      <c r="E8" s="11">
        <f t="shared" si="2"/>
        <v>6043.3670000000002</v>
      </c>
      <c r="F8" s="11">
        <f t="shared" si="2"/>
        <v>6225.8670000000002</v>
      </c>
      <c r="G8" s="11">
        <f t="shared" si="2"/>
        <v>5978.2670000000007</v>
      </c>
      <c r="H8" s="11">
        <f t="shared" si="2"/>
        <v>5795.9670000000006</v>
      </c>
      <c r="I8" s="11">
        <f t="shared" si="2"/>
        <v>6225.8670000000002</v>
      </c>
      <c r="J8" s="11">
        <f t="shared" si="2"/>
        <v>5978.2670000000007</v>
      </c>
      <c r="K8" s="11">
        <f t="shared" si="2"/>
        <v>5795.9670000000006</v>
      </c>
      <c r="L8" s="11">
        <f t="shared" si="2"/>
        <v>6226.3670000000002</v>
      </c>
      <c r="M8" s="11">
        <f t="shared" si="2"/>
        <v>5978.6670000000004</v>
      </c>
      <c r="N8" s="11">
        <f t="shared" si="2"/>
        <v>5795.8670000000002</v>
      </c>
    </row>
    <row r="9" spans="1:14" ht="12.75" customHeight="1">
      <c r="A9" s="12" t="s">
        <v>21</v>
      </c>
      <c r="B9" s="13">
        <f>+B10+B11+B12+B13</f>
        <v>60358.1</v>
      </c>
      <c r="C9" s="13">
        <f t="shared" ref="C9:N9" si="3">+C10+C11+C12+C13</f>
        <v>5031.3999999999996</v>
      </c>
      <c r="D9" s="13">
        <f t="shared" si="3"/>
        <v>5029.7000000000007</v>
      </c>
      <c r="E9" s="13">
        <f t="shared" si="3"/>
        <v>5029.7000000000007</v>
      </c>
      <c r="F9" s="13">
        <f t="shared" si="3"/>
        <v>5029.7000000000007</v>
      </c>
      <c r="G9" s="13">
        <f t="shared" si="3"/>
        <v>5029.7000000000007</v>
      </c>
      <c r="H9" s="13">
        <f t="shared" si="3"/>
        <v>5029.7000000000007</v>
      </c>
      <c r="I9" s="13">
        <f t="shared" si="3"/>
        <v>5029.7000000000007</v>
      </c>
      <c r="J9" s="13">
        <f t="shared" si="3"/>
        <v>5029.7000000000007</v>
      </c>
      <c r="K9" s="13">
        <f t="shared" si="3"/>
        <v>5029.7000000000007</v>
      </c>
      <c r="L9" s="13">
        <f t="shared" si="3"/>
        <v>5029.7000000000007</v>
      </c>
      <c r="M9" s="13">
        <f t="shared" si="3"/>
        <v>5029.7000000000007</v>
      </c>
      <c r="N9" s="13">
        <f t="shared" si="3"/>
        <v>5029.7000000000007</v>
      </c>
    </row>
    <row r="10" spans="1:14" ht="12.75" customHeight="1">
      <c r="A10" s="12" t="s">
        <v>22</v>
      </c>
      <c r="B10" s="13">
        <f>+C10+D10+E10+F10+G10+H10+I10+J10+K10+L10+M10+N10</f>
        <v>40630.400000000001</v>
      </c>
      <c r="C10" s="12">
        <v>3386.6</v>
      </c>
      <c r="D10" s="12">
        <v>3385.8</v>
      </c>
      <c r="E10" s="12">
        <v>3385.8</v>
      </c>
      <c r="F10" s="12">
        <v>3385.8</v>
      </c>
      <c r="G10" s="12">
        <v>3385.8</v>
      </c>
      <c r="H10" s="12">
        <v>3385.8</v>
      </c>
      <c r="I10" s="12">
        <v>3385.8</v>
      </c>
      <c r="J10" s="12">
        <v>3385.8</v>
      </c>
      <c r="K10" s="12">
        <v>3385.8</v>
      </c>
      <c r="L10" s="12">
        <v>3385.8</v>
      </c>
      <c r="M10" s="12">
        <v>3385.8</v>
      </c>
      <c r="N10" s="12">
        <v>3385.8</v>
      </c>
    </row>
    <row r="11" spans="1:14" ht="12.75" customHeight="1">
      <c r="A11" s="12" t="s">
        <v>23</v>
      </c>
      <c r="B11" s="13">
        <f t="shared" ref="B11:B13" si="4">+C11+D11+E11+F11+G11+H11+I11+J11+K11+L11+M11+N11</f>
        <v>6282.5</v>
      </c>
      <c r="C11" s="12">
        <v>524</v>
      </c>
      <c r="D11" s="12">
        <v>523.5</v>
      </c>
      <c r="E11" s="12">
        <v>523.5</v>
      </c>
      <c r="F11" s="12">
        <v>523.5</v>
      </c>
      <c r="G11" s="12">
        <v>523.5</v>
      </c>
      <c r="H11" s="12">
        <v>523.5</v>
      </c>
      <c r="I11" s="12">
        <v>523.5</v>
      </c>
      <c r="J11" s="12">
        <v>523.5</v>
      </c>
      <c r="K11" s="12">
        <v>523.5</v>
      </c>
      <c r="L11" s="12">
        <v>523.5</v>
      </c>
      <c r="M11" s="12">
        <v>523.5</v>
      </c>
      <c r="N11" s="12">
        <v>523.5</v>
      </c>
    </row>
    <row r="12" spans="1:14" ht="12.75" customHeight="1">
      <c r="A12" s="12" t="s">
        <v>24</v>
      </c>
      <c r="B12" s="13">
        <f t="shared" si="4"/>
        <v>10929.599999999999</v>
      </c>
      <c r="C12" s="14">
        <v>910.8</v>
      </c>
      <c r="D12" s="14">
        <v>910.8</v>
      </c>
      <c r="E12" s="14">
        <v>910.8</v>
      </c>
      <c r="F12" s="14">
        <v>910.8</v>
      </c>
      <c r="G12" s="14">
        <v>910.8</v>
      </c>
      <c r="H12" s="14">
        <v>910.8</v>
      </c>
      <c r="I12" s="14">
        <v>910.8</v>
      </c>
      <c r="J12" s="14">
        <v>910.8</v>
      </c>
      <c r="K12" s="14">
        <v>910.8</v>
      </c>
      <c r="L12" s="14">
        <v>910.8</v>
      </c>
      <c r="M12" s="14">
        <v>910.8</v>
      </c>
      <c r="N12" s="14">
        <v>910.8</v>
      </c>
    </row>
    <row r="13" spans="1:14" ht="12.75" customHeight="1">
      <c r="A13" s="12" t="s">
        <v>25</v>
      </c>
      <c r="B13" s="13">
        <f t="shared" si="4"/>
        <v>2515.5999999999995</v>
      </c>
      <c r="C13" s="14">
        <v>210</v>
      </c>
      <c r="D13" s="14">
        <v>209.6</v>
      </c>
      <c r="E13" s="14">
        <v>209.6</v>
      </c>
      <c r="F13" s="14">
        <v>209.6</v>
      </c>
      <c r="G13" s="14">
        <v>209.6</v>
      </c>
      <c r="H13" s="14">
        <v>209.6</v>
      </c>
      <c r="I13" s="14">
        <v>209.6</v>
      </c>
      <c r="J13" s="14">
        <v>209.6</v>
      </c>
      <c r="K13" s="14">
        <v>209.6</v>
      </c>
      <c r="L13" s="14">
        <v>209.6</v>
      </c>
      <c r="M13" s="14">
        <v>209.6</v>
      </c>
      <c r="N13" s="14">
        <v>209.6</v>
      </c>
    </row>
    <row r="14" spans="1:14" ht="12.75" customHeight="1">
      <c r="A14" s="15" t="s">
        <v>26</v>
      </c>
      <c r="B14" s="16">
        <f>+B15+B20</f>
        <v>6639.291000000002</v>
      </c>
      <c r="C14" s="16">
        <f t="shared" ref="C14:N14" si="5">+C15+C20</f>
        <v>553.35400000000004</v>
      </c>
      <c r="D14" s="16">
        <f t="shared" si="5"/>
        <v>553.26700000000005</v>
      </c>
      <c r="E14" s="16">
        <f t="shared" si="5"/>
        <v>553.26700000000005</v>
      </c>
      <c r="F14" s="16">
        <f t="shared" si="5"/>
        <v>553.26700000000005</v>
      </c>
      <c r="G14" s="16">
        <f t="shared" si="5"/>
        <v>553.26700000000005</v>
      </c>
      <c r="H14" s="16">
        <f t="shared" si="5"/>
        <v>553.26700000000005</v>
      </c>
      <c r="I14" s="16">
        <f t="shared" si="5"/>
        <v>553.26700000000005</v>
      </c>
      <c r="J14" s="16">
        <f t="shared" si="5"/>
        <v>553.26700000000005</v>
      </c>
      <c r="K14" s="16">
        <f t="shared" si="5"/>
        <v>553.26700000000005</v>
      </c>
      <c r="L14" s="16">
        <f t="shared" si="5"/>
        <v>553.26700000000005</v>
      </c>
      <c r="M14" s="16">
        <f t="shared" si="5"/>
        <v>553.26700000000005</v>
      </c>
      <c r="N14" s="16">
        <f t="shared" si="5"/>
        <v>553.26700000000005</v>
      </c>
    </row>
    <row r="15" spans="1:14" ht="12.75" customHeight="1">
      <c r="A15" s="12" t="s">
        <v>27</v>
      </c>
      <c r="B15" s="17">
        <f t="shared" ref="B15:N15" si="6">+B16+B17+B18+B19</f>
        <v>5432.1290000000017</v>
      </c>
      <c r="C15" s="17">
        <f t="shared" si="6"/>
        <v>452.726</v>
      </c>
      <c r="D15" s="17">
        <f t="shared" si="6"/>
        <v>452.67300000000006</v>
      </c>
      <c r="E15" s="17">
        <f t="shared" si="6"/>
        <v>452.67300000000006</v>
      </c>
      <c r="F15" s="17">
        <f t="shared" si="6"/>
        <v>452.67300000000006</v>
      </c>
      <c r="G15" s="17">
        <f t="shared" si="6"/>
        <v>452.67300000000006</v>
      </c>
      <c r="H15" s="17">
        <f t="shared" si="6"/>
        <v>452.67300000000006</v>
      </c>
      <c r="I15" s="17">
        <f t="shared" si="6"/>
        <v>452.67300000000006</v>
      </c>
      <c r="J15" s="17">
        <f t="shared" si="6"/>
        <v>452.67300000000006</v>
      </c>
      <c r="K15" s="17">
        <f t="shared" si="6"/>
        <v>452.67300000000006</v>
      </c>
      <c r="L15" s="17">
        <f t="shared" si="6"/>
        <v>452.67300000000006</v>
      </c>
      <c r="M15" s="17">
        <f t="shared" si="6"/>
        <v>452.67300000000006</v>
      </c>
      <c r="N15" s="17">
        <f t="shared" si="6"/>
        <v>452.67300000000006</v>
      </c>
    </row>
    <row r="16" spans="1:14" ht="12.75" customHeight="1">
      <c r="A16" s="12" t="s">
        <v>28</v>
      </c>
      <c r="B16" s="13">
        <f t="shared" ref="B16:B31" si="7">+C16+D16+E16+F16+G16+H16+I16+J16+K16+L16+M16+N16</f>
        <v>4224.9670000000015</v>
      </c>
      <c r="C16" s="14">
        <f>+C9*7%-0.1</f>
        <v>352.09800000000001</v>
      </c>
      <c r="D16" s="14">
        <f t="shared" ref="D16:N16" si="8">+D9*7%</f>
        <v>352.07900000000006</v>
      </c>
      <c r="E16" s="14">
        <f t="shared" si="8"/>
        <v>352.07900000000006</v>
      </c>
      <c r="F16" s="14">
        <f t="shared" si="8"/>
        <v>352.07900000000006</v>
      </c>
      <c r="G16" s="14">
        <f t="shared" si="8"/>
        <v>352.07900000000006</v>
      </c>
      <c r="H16" s="14">
        <f t="shared" si="8"/>
        <v>352.07900000000006</v>
      </c>
      <c r="I16" s="14">
        <f t="shared" si="8"/>
        <v>352.07900000000006</v>
      </c>
      <c r="J16" s="14">
        <f t="shared" si="8"/>
        <v>352.07900000000006</v>
      </c>
      <c r="K16" s="14">
        <f t="shared" si="8"/>
        <v>352.07900000000006</v>
      </c>
      <c r="L16" s="14">
        <f t="shared" si="8"/>
        <v>352.07900000000006</v>
      </c>
      <c r="M16" s="14">
        <f t="shared" si="8"/>
        <v>352.07900000000006</v>
      </c>
      <c r="N16" s="14">
        <f t="shared" si="8"/>
        <v>352.07900000000006</v>
      </c>
    </row>
    <row r="17" spans="1:14" ht="12.75" customHeight="1">
      <c r="A17" s="12" t="s">
        <v>29</v>
      </c>
      <c r="B17" s="13">
        <f t="shared" si="7"/>
        <v>603.58100000000024</v>
      </c>
      <c r="C17" s="14">
        <f>+C9*1%</f>
        <v>50.314</v>
      </c>
      <c r="D17" s="14">
        <f t="shared" ref="D17:N17" si="9">+D9*1%</f>
        <v>50.297000000000011</v>
      </c>
      <c r="E17" s="14">
        <f t="shared" si="9"/>
        <v>50.297000000000011</v>
      </c>
      <c r="F17" s="14">
        <f t="shared" si="9"/>
        <v>50.297000000000011</v>
      </c>
      <c r="G17" s="14">
        <f t="shared" si="9"/>
        <v>50.297000000000011</v>
      </c>
      <c r="H17" s="14">
        <f t="shared" si="9"/>
        <v>50.297000000000011</v>
      </c>
      <c r="I17" s="14">
        <f t="shared" si="9"/>
        <v>50.297000000000011</v>
      </c>
      <c r="J17" s="14">
        <f t="shared" si="9"/>
        <v>50.297000000000011</v>
      </c>
      <c r="K17" s="14">
        <f t="shared" si="9"/>
        <v>50.297000000000011</v>
      </c>
      <c r="L17" s="14">
        <f t="shared" si="9"/>
        <v>50.297000000000011</v>
      </c>
      <c r="M17" s="14">
        <f t="shared" si="9"/>
        <v>50.297000000000011</v>
      </c>
      <c r="N17" s="14">
        <f t="shared" si="9"/>
        <v>50.297000000000011</v>
      </c>
    </row>
    <row r="18" spans="1:14" ht="12.75" customHeight="1">
      <c r="A18" s="12" t="s">
        <v>30</v>
      </c>
      <c r="B18" s="13">
        <f t="shared" si="7"/>
        <v>482.8648</v>
      </c>
      <c r="C18" s="14">
        <f>+C9*0.8%</f>
        <v>40.251199999999997</v>
      </c>
      <c r="D18" s="14">
        <f t="shared" ref="D18:N18" si="10">+D9*0.8%</f>
        <v>40.237600000000008</v>
      </c>
      <c r="E18" s="14">
        <f t="shared" si="10"/>
        <v>40.237600000000008</v>
      </c>
      <c r="F18" s="14">
        <f t="shared" si="10"/>
        <v>40.237600000000008</v>
      </c>
      <c r="G18" s="14">
        <f t="shared" si="10"/>
        <v>40.237600000000008</v>
      </c>
      <c r="H18" s="14">
        <f t="shared" si="10"/>
        <v>40.237600000000008</v>
      </c>
      <c r="I18" s="14">
        <f t="shared" si="10"/>
        <v>40.237600000000008</v>
      </c>
      <c r="J18" s="14">
        <f t="shared" si="10"/>
        <v>40.237600000000008</v>
      </c>
      <c r="K18" s="14">
        <f t="shared" si="10"/>
        <v>40.237600000000008</v>
      </c>
      <c r="L18" s="14">
        <f t="shared" si="10"/>
        <v>40.237600000000008</v>
      </c>
      <c r="M18" s="14">
        <f t="shared" si="10"/>
        <v>40.237600000000008</v>
      </c>
      <c r="N18" s="14">
        <f t="shared" si="10"/>
        <v>40.237600000000008</v>
      </c>
    </row>
    <row r="19" spans="1:14" ht="12.75" customHeight="1">
      <c r="A19" s="12" t="s">
        <v>31</v>
      </c>
      <c r="B19" s="13">
        <f t="shared" si="7"/>
        <v>120.7162</v>
      </c>
      <c r="C19" s="14">
        <f>+C9*0.2%</f>
        <v>10.062799999999999</v>
      </c>
      <c r="D19" s="14">
        <f t="shared" ref="D19:N19" si="11">+D9*0.2%</f>
        <v>10.059400000000002</v>
      </c>
      <c r="E19" s="14">
        <f t="shared" si="11"/>
        <v>10.059400000000002</v>
      </c>
      <c r="F19" s="14">
        <f t="shared" si="11"/>
        <v>10.059400000000002</v>
      </c>
      <c r="G19" s="14">
        <f t="shared" si="11"/>
        <v>10.059400000000002</v>
      </c>
      <c r="H19" s="14">
        <f t="shared" si="11"/>
        <v>10.059400000000002</v>
      </c>
      <c r="I19" s="14">
        <f t="shared" si="11"/>
        <v>10.059400000000002</v>
      </c>
      <c r="J19" s="14">
        <f t="shared" si="11"/>
        <v>10.059400000000002</v>
      </c>
      <c r="K19" s="14">
        <f t="shared" si="11"/>
        <v>10.059400000000002</v>
      </c>
      <c r="L19" s="14">
        <f t="shared" si="11"/>
        <v>10.059400000000002</v>
      </c>
      <c r="M19" s="14">
        <f t="shared" si="11"/>
        <v>10.059400000000002</v>
      </c>
      <c r="N19" s="14">
        <f t="shared" si="11"/>
        <v>10.059400000000002</v>
      </c>
    </row>
    <row r="20" spans="1:14" ht="12.75" customHeight="1">
      <c r="A20" s="12" t="s">
        <v>32</v>
      </c>
      <c r="B20" s="13">
        <f t="shared" si="7"/>
        <v>1207.1620000000005</v>
      </c>
      <c r="C20" s="14">
        <f>+C9*2%</f>
        <v>100.628</v>
      </c>
      <c r="D20" s="14">
        <f t="shared" ref="D20:N20" si="12">+D9*2%</f>
        <v>100.59400000000002</v>
      </c>
      <c r="E20" s="14">
        <f t="shared" si="12"/>
        <v>100.59400000000002</v>
      </c>
      <c r="F20" s="14">
        <f t="shared" si="12"/>
        <v>100.59400000000002</v>
      </c>
      <c r="G20" s="14">
        <f t="shared" si="12"/>
        <v>100.59400000000002</v>
      </c>
      <c r="H20" s="14">
        <f t="shared" si="12"/>
        <v>100.59400000000002</v>
      </c>
      <c r="I20" s="14">
        <f t="shared" si="12"/>
        <v>100.59400000000002</v>
      </c>
      <c r="J20" s="14">
        <f t="shared" si="12"/>
        <v>100.59400000000002</v>
      </c>
      <c r="K20" s="14">
        <f t="shared" si="12"/>
        <v>100.59400000000002</v>
      </c>
      <c r="L20" s="14">
        <f t="shared" si="12"/>
        <v>100.59400000000002</v>
      </c>
      <c r="M20" s="14">
        <f t="shared" si="12"/>
        <v>100.59400000000002</v>
      </c>
      <c r="N20" s="14">
        <f t="shared" si="12"/>
        <v>100.59400000000002</v>
      </c>
    </row>
    <row r="21" spans="1:14" ht="12.75" customHeight="1">
      <c r="A21" s="18" t="s">
        <v>33</v>
      </c>
      <c r="B21" s="11">
        <f>+B22+B23+B24+B25+B26+B27+B28+B29+B30+B31+B32+B33+B34+B41</f>
        <v>5466.2000000000007</v>
      </c>
      <c r="C21" s="11">
        <f t="shared" ref="C21:N21" si="13">+C22+C23+C24+C25+C26+C27+C28+C29+C30+C31+C32+C33+C34+C41</f>
        <v>658.1</v>
      </c>
      <c r="D21" s="11">
        <f t="shared" si="13"/>
        <v>593.29999999999995</v>
      </c>
      <c r="E21" s="11">
        <f t="shared" si="13"/>
        <v>460.4</v>
      </c>
      <c r="F21" s="11">
        <f t="shared" si="13"/>
        <v>642.9</v>
      </c>
      <c r="G21" s="11">
        <f t="shared" si="13"/>
        <v>395.3</v>
      </c>
      <c r="H21" s="11">
        <f t="shared" si="13"/>
        <v>213</v>
      </c>
      <c r="I21" s="11">
        <f t="shared" si="13"/>
        <v>642.9</v>
      </c>
      <c r="J21" s="11">
        <f t="shared" si="13"/>
        <v>395.3</v>
      </c>
      <c r="K21" s="11">
        <f t="shared" si="13"/>
        <v>213</v>
      </c>
      <c r="L21" s="11">
        <f t="shared" si="13"/>
        <v>643.40000000000009</v>
      </c>
      <c r="M21" s="11">
        <f t="shared" si="13"/>
        <v>395.70000000000005</v>
      </c>
      <c r="N21" s="11">
        <f t="shared" si="13"/>
        <v>212.9</v>
      </c>
    </row>
    <row r="22" spans="1:14" ht="12.75" customHeight="1">
      <c r="A22" s="12" t="s">
        <v>34</v>
      </c>
      <c r="B22" s="13">
        <f t="shared" si="7"/>
        <v>452.90000000000003</v>
      </c>
      <c r="C22" s="14">
        <v>113.2</v>
      </c>
      <c r="D22" s="14"/>
      <c r="E22" s="14"/>
      <c r="F22" s="14">
        <v>113.2</v>
      </c>
      <c r="G22" s="14"/>
      <c r="H22" s="14"/>
      <c r="I22" s="14">
        <v>113.2</v>
      </c>
      <c r="J22" s="14"/>
      <c r="K22" s="14"/>
      <c r="L22" s="14">
        <v>113.3</v>
      </c>
      <c r="M22" s="14"/>
      <c r="N22" s="14"/>
    </row>
    <row r="23" spans="1:14" ht="12.75" customHeight="1">
      <c r="A23" s="12" t="s">
        <v>35</v>
      </c>
      <c r="B23" s="13">
        <f t="shared" si="7"/>
        <v>795.2</v>
      </c>
      <c r="C23" s="14">
        <v>80.2</v>
      </c>
      <c r="D23" s="14">
        <v>65</v>
      </c>
      <c r="E23" s="14">
        <v>65</v>
      </c>
      <c r="F23" s="14">
        <v>65</v>
      </c>
      <c r="G23" s="14">
        <v>65</v>
      </c>
      <c r="H23" s="14">
        <v>65</v>
      </c>
      <c r="I23" s="14">
        <v>65</v>
      </c>
      <c r="J23" s="14">
        <v>65</v>
      </c>
      <c r="K23" s="14">
        <v>65</v>
      </c>
      <c r="L23" s="14">
        <v>65</v>
      </c>
      <c r="M23" s="14">
        <v>65</v>
      </c>
      <c r="N23" s="14">
        <v>65</v>
      </c>
    </row>
    <row r="24" spans="1:14" ht="12.75" customHeight="1">
      <c r="A24" s="12" t="s">
        <v>36</v>
      </c>
      <c r="B24" s="13">
        <f t="shared" si="7"/>
        <v>835.40000000000009</v>
      </c>
      <c r="C24" s="14">
        <v>69.599999999999994</v>
      </c>
      <c r="D24" s="14">
        <v>69.599999999999994</v>
      </c>
      <c r="E24" s="14">
        <v>69.599999999999994</v>
      </c>
      <c r="F24" s="14">
        <v>69.599999999999994</v>
      </c>
      <c r="G24" s="14">
        <v>69.599999999999994</v>
      </c>
      <c r="H24" s="14">
        <v>69.599999999999994</v>
      </c>
      <c r="I24" s="14">
        <v>69.599999999999994</v>
      </c>
      <c r="J24" s="14">
        <v>69.599999999999994</v>
      </c>
      <c r="K24" s="14">
        <v>69.599999999999994</v>
      </c>
      <c r="L24" s="14">
        <v>69.599999999999994</v>
      </c>
      <c r="M24" s="14">
        <v>69.599999999999994</v>
      </c>
      <c r="N24" s="14">
        <v>69.8</v>
      </c>
    </row>
    <row r="25" spans="1:14" ht="12.75" customHeight="1">
      <c r="A25" s="12" t="s">
        <v>37</v>
      </c>
      <c r="B25" s="13">
        <f t="shared" si="7"/>
        <v>133.6</v>
      </c>
      <c r="C25" s="14"/>
      <c r="D25" s="14">
        <v>33.4</v>
      </c>
      <c r="E25" s="14"/>
      <c r="F25" s="14"/>
      <c r="G25" s="14">
        <v>33.4</v>
      </c>
      <c r="H25" s="14"/>
      <c r="I25" s="14"/>
      <c r="J25" s="14">
        <v>33.4</v>
      </c>
      <c r="K25" s="14"/>
      <c r="L25" s="14"/>
      <c r="M25" s="14">
        <v>33.4</v>
      </c>
      <c r="N25" s="14"/>
    </row>
    <row r="26" spans="1:14" ht="12.75" customHeight="1">
      <c r="A26" s="12" t="s">
        <v>38</v>
      </c>
      <c r="B26" s="13">
        <f t="shared" si="7"/>
        <v>772.2</v>
      </c>
      <c r="C26" s="14">
        <v>193</v>
      </c>
      <c r="D26" s="14">
        <v>0</v>
      </c>
      <c r="E26" s="14"/>
      <c r="F26" s="14">
        <v>193</v>
      </c>
      <c r="G26" s="14">
        <v>0</v>
      </c>
      <c r="H26" s="14"/>
      <c r="I26" s="14">
        <v>193</v>
      </c>
      <c r="J26" s="14"/>
      <c r="K26" s="14"/>
      <c r="L26" s="14">
        <v>193.2</v>
      </c>
      <c r="M26" s="14"/>
      <c r="N26" s="14"/>
    </row>
    <row r="27" spans="1:14" ht="12.75" customHeight="1">
      <c r="A27" s="12" t="s">
        <v>39</v>
      </c>
      <c r="B27" s="13">
        <f t="shared" si="7"/>
        <v>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 ht="12.75" customHeight="1">
      <c r="A28" s="12" t="s">
        <v>40</v>
      </c>
      <c r="B28" s="13">
        <f t="shared" si="7"/>
        <v>0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ht="12.75" customHeight="1">
      <c r="A29" s="12" t="s">
        <v>41</v>
      </c>
      <c r="B29" s="13">
        <f t="shared" si="7"/>
        <v>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2.75" customHeight="1">
      <c r="A30" s="12" t="s">
        <v>42</v>
      </c>
      <c r="B30" s="13">
        <f t="shared" si="7"/>
        <v>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ht="12.75" customHeight="1">
      <c r="A31" s="12" t="s">
        <v>43</v>
      </c>
      <c r="B31" s="13">
        <f t="shared" si="7"/>
        <v>101</v>
      </c>
      <c r="C31" s="14"/>
      <c r="D31" s="14">
        <v>25.2</v>
      </c>
      <c r="E31" s="14"/>
      <c r="F31" s="14"/>
      <c r="G31" s="14">
        <v>25.2</v>
      </c>
      <c r="H31" s="14"/>
      <c r="I31" s="14"/>
      <c r="J31" s="14">
        <v>25.2</v>
      </c>
      <c r="K31" s="14"/>
      <c r="L31" s="14"/>
      <c r="M31" s="14">
        <v>25.4</v>
      </c>
      <c r="N31" s="14"/>
    </row>
    <row r="32" spans="1:14" ht="12.75" customHeight="1">
      <c r="A32" s="12" t="s">
        <v>44</v>
      </c>
      <c r="B32" s="1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ht="12.75" customHeight="1">
      <c r="A33" s="12" t="s">
        <v>45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12.75" customHeight="1">
      <c r="A34" s="18" t="s">
        <v>46</v>
      </c>
      <c r="B34" s="19">
        <f>+B35+B36+B37+B38+B39+B40</f>
        <v>1880.9</v>
      </c>
      <c r="C34" s="19">
        <f t="shared" ref="C34:N34" si="14">+C35+C36+C37+C38+C39+C40</f>
        <v>202.10000000000002</v>
      </c>
      <c r="D34" s="19">
        <f t="shared" si="14"/>
        <v>276.39999999999998</v>
      </c>
      <c r="E34" s="19">
        <f t="shared" si="14"/>
        <v>325.79999999999995</v>
      </c>
      <c r="F34" s="19">
        <f t="shared" si="14"/>
        <v>202.10000000000002</v>
      </c>
      <c r="G34" s="19">
        <f t="shared" si="14"/>
        <v>78.400000000000006</v>
      </c>
      <c r="H34" s="19">
        <f t="shared" si="14"/>
        <v>78.400000000000006</v>
      </c>
      <c r="I34" s="19">
        <f t="shared" si="14"/>
        <v>202.10000000000002</v>
      </c>
      <c r="J34" s="19">
        <f t="shared" si="14"/>
        <v>78.400000000000006</v>
      </c>
      <c r="K34" s="19">
        <f t="shared" si="14"/>
        <v>78.400000000000006</v>
      </c>
      <c r="L34" s="19">
        <f t="shared" si="14"/>
        <v>202.3</v>
      </c>
      <c r="M34" s="19">
        <f t="shared" si="14"/>
        <v>78.400000000000006</v>
      </c>
      <c r="N34" s="19">
        <f t="shared" si="14"/>
        <v>78.099999999999994</v>
      </c>
    </row>
    <row r="35" spans="1:14" ht="12.75" customHeight="1">
      <c r="A35" s="12" t="s">
        <v>47</v>
      </c>
      <c r="B35" s="13">
        <f t="shared" ref="B35:B42" si="15">+C35+D35+E35+F35+G35+H35+I35+J35+K35+L35+M35+N35</f>
        <v>198</v>
      </c>
      <c r="C35" s="14"/>
      <c r="D35" s="14">
        <v>198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2.75" customHeight="1">
      <c r="A36" s="12" t="s">
        <v>48</v>
      </c>
      <c r="B36" s="13">
        <f t="shared" si="15"/>
        <v>14.8</v>
      </c>
      <c r="C36" s="14"/>
      <c r="D36" s="14"/>
      <c r="E36" s="14">
        <v>14.8</v>
      </c>
      <c r="F36" s="14"/>
      <c r="G36" s="14"/>
      <c r="H36" s="14"/>
      <c r="I36" s="14"/>
      <c r="J36" s="14"/>
      <c r="K36" s="14"/>
      <c r="L36" s="14"/>
      <c r="M36" s="14"/>
      <c r="N36" s="14"/>
    </row>
    <row r="37" spans="1:14" ht="12.75" customHeight="1">
      <c r="A37" s="12" t="s">
        <v>49</v>
      </c>
      <c r="B37" s="13">
        <f t="shared" si="15"/>
        <v>103.9</v>
      </c>
      <c r="C37" s="14"/>
      <c r="D37" s="14"/>
      <c r="E37" s="14">
        <v>103.9</v>
      </c>
      <c r="F37" s="14"/>
      <c r="G37" s="14"/>
      <c r="H37" s="14"/>
      <c r="I37" s="14"/>
      <c r="J37" s="14"/>
      <c r="K37" s="14"/>
      <c r="L37" s="14"/>
      <c r="M37" s="14"/>
      <c r="N37" s="14"/>
    </row>
    <row r="38" spans="1:14" ht="12.75" customHeight="1">
      <c r="A38" s="12" t="s">
        <v>50</v>
      </c>
      <c r="B38" s="13">
        <f t="shared" si="15"/>
        <v>128.69999999999999</v>
      </c>
      <c r="C38" s="14"/>
      <c r="D38" s="14"/>
      <c r="E38" s="14">
        <v>128.69999999999999</v>
      </c>
      <c r="F38" s="14"/>
      <c r="G38" s="14"/>
      <c r="H38" s="14"/>
      <c r="I38" s="14"/>
      <c r="J38" s="14"/>
      <c r="K38" s="14"/>
      <c r="L38" s="14"/>
      <c r="M38" s="14"/>
      <c r="N38" s="14"/>
    </row>
    <row r="39" spans="1:14" ht="12.75" customHeight="1">
      <c r="A39" s="12" t="s">
        <v>51</v>
      </c>
      <c r="B39" s="13">
        <f t="shared" si="15"/>
        <v>495</v>
      </c>
      <c r="C39" s="14">
        <v>123.7</v>
      </c>
      <c r="D39" s="14"/>
      <c r="E39" s="14"/>
      <c r="F39" s="14">
        <v>123.7</v>
      </c>
      <c r="G39" s="14"/>
      <c r="H39" s="14">
        <v>0</v>
      </c>
      <c r="I39" s="14">
        <v>123.7</v>
      </c>
      <c r="J39" s="14"/>
      <c r="K39" s="14"/>
      <c r="L39" s="14">
        <v>123.9</v>
      </c>
      <c r="M39" s="14"/>
      <c r="N39" s="14"/>
    </row>
    <row r="40" spans="1:14" ht="12.75" customHeight="1">
      <c r="A40" s="12" t="s">
        <v>52</v>
      </c>
      <c r="B40" s="13">
        <f t="shared" si="15"/>
        <v>940.49999999999989</v>
      </c>
      <c r="C40" s="14">
        <v>78.400000000000006</v>
      </c>
      <c r="D40" s="14">
        <v>78.400000000000006</v>
      </c>
      <c r="E40" s="14">
        <v>78.400000000000006</v>
      </c>
      <c r="F40" s="14">
        <v>78.400000000000006</v>
      </c>
      <c r="G40" s="14">
        <v>78.400000000000006</v>
      </c>
      <c r="H40" s="14">
        <v>78.400000000000006</v>
      </c>
      <c r="I40" s="14">
        <v>78.400000000000006</v>
      </c>
      <c r="J40" s="14">
        <v>78.400000000000006</v>
      </c>
      <c r="K40" s="14">
        <v>78.400000000000006</v>
      </c>
      <c r="L40" s="14">
        <v>78.400000000000006</v>
      </c>
      <c r="M40" s="14">
        <v>78.400000000000006</v>
      </c>
      <c r="N40" s="14">
        <v>78.099999999999994</v>
      </c>
    </row>
    <row r="41" spans="1:14" ht="12.75" customHeight="1">
      <c r="A41" s="18" t="s">
        <v>53</v>
      </c>
      <c r="B41" s="11">
        <f>+B42+B43++B44</f>
        <v>495</v>
      </c>
      <c r="C41" s="11">
        <f t="shared" ref="C41:N41" si="16">+C42+C43++C44</f>
        <v>0</v>
      </c>
      <c r="D41" s="11">
        <f t="shared" si="16"/>
        <v>123.7</v>
      </c>
      <c r="E41" s="11">
        <f t="shared" si="16"/>
        <v>0</v>
      </c>
      <c r="F41" s="11">
        <f t="shared" si="16"/>
        <v>0</v>
      </c>
      <c r="G41" s="11">
        <f t="shared" si="16"/>
        <v>123.7</v>
      </c>
      <c r="H41" s="11">
        <f t="shared" si="16"/>
        <v>0</v>
      </c>
      <c r="I41" s="11">
        <f t="shared" si="16"/>
        <v>0</v>
      </c>
      <c r="J41" s="11">
        <f t="shared" si="16"/>
        <v>123.7</v>
      </c>
      <c r="K41" s="11">
        <f t="shared" si="16"/>
        <v>0</v>
      </c>
      <c r="L41" s="11">
        <f t="shared" si="16"/>
        <v>0</v>
      </c>
      <c r="M41" s="11">
        <f t="shared" si="16"/>
        <v>123.9</v>
      </c>
      <c r="N41" s="11">
        <f t="shared" si="16"/>
        <v>0</v>
      </c>
    </row>
    <row r="42" spans="1:14" ht="12.75" customHeight="1">
      <c r="A42" s="12" t="s">
        <v>54</v>
      </c>
      <c r="B42" s="13">
        <f t="shared" si="15"/>
        <v>495</v>
      </c>
      <c r="C42" s="14"/>
      <c r="D42" s="14">
        <v>123.7</v>
      </c>
      <c r="E42" s="14"/>
      <c r="F42" s="14"/>
      <c r="G42" s="14">
        <v>123.7</v>
      </c>
      <c r="H42" s="14"/>
      <c r="I42" s="14"/>
      <c r="J42" s="14">
        <v>123.7</v>
      </c>
      <c r="K42" s="14"/>
      <c r="L42" s="14"/>
      <c r="M42" s="14">
        <v>123.9</v>
      </c>
      <c r="N42" s="14"/>
    </row>
    <row r="43" spans="1:14" ht="12.75" customHeight="1">
      <c r="A43" s="12" t="s">
        <v>55</v>
      </c>
      <c r="B43" s="20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  <row r="44" spans="1:14" ht="12.75" customHeight="1">
      <c r="A44" s="12" t="s">
        <v>53</v>
      </c>
      <c r="B44" s="2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</row>
    <row r="45" spans="1:14" ht="12.75" customHeight="1">
      <c r="A45" s="12" t="s">
        <v>56</v>
      </c>
      <c r="B45" s="13">
        <f t="shared" ref="B45:N46" si="17">+B46</f>
        <v>528</v>
      </c>
      <c r="C45" s="13">
        <f t="shared" si="17"/>
        <v>44</v>
      </c>
      <c r="D45" s="13">
        <f t="shared" si="17"/>
        <v>44</v>
      </c>
      <c r="E45" s="13">
        <f t="shared" si="17"/>
        <v>44</v>
      </c>
      <c r="F45" s="13">
        <f t="shared" si="17"/>
        <v>44</v>
      </c>
      <c r="G45" s="13">
        <f t="shared" si="17"/>
        <v>44</v>
      </c>
      <c r="H45" s="13">
        <f t="shared" si="17"/>
        <v>44</v>
      </c>
      <c r="I45" s="13">
        <f t="shared" si="17"/>
        <v>44</v>
      </c>
      <c r="J45" s="13">
        <f t="shared" si="17"/>
        <v>44</v>
      </c>
      <c r="K45" s="13">
        <f t="shared" si="17"/>
        <v>44</v>
      </c>
      <c r="L45" s="13">
        <f t="shared" si="17"/>
        <v>44</v>
      </c>
      <c r="M45" s="13">
        <f t="shared" si="17"/>
        <v>44</v>
      </c>
      <c r="N45" s="13">
        <f t="shared" si="17"/>
        <v>44</v>
      </c>
    </row>
    <row r="46" spans="1:14" ht="12.75" customHeight="1">
      <c r="A46" s="12" t="s">
        <v>57</v>
      </c>
      <c r="B46" s="13">
        <f t="shared" si="17"/>
        <v>528</v>
      </c>
      <c r="C46" s="13">
        <f t="shared" si="17"/>
        <v>44</v>
      </c>
      <c r="D46" s="13">
        <f t="shared" si="17"/>
        <v>44</v>
      </c>
      <c r="E46" s="13">
        <f t="shared" si="17"/>
        <v>44</v>
      </c>
      <c r="F46" s="13">
        <f t="shared" si="17"/>
        <v>44</v>
      </c>
      <c r="G46" s="13">
        <f t="shared" si="17"/>
        <v>44</v>
      </c>
      <c r="H46" s="13">
        <f t="shared" si="17"/>
        <v>44</v>
      </c>
      <c r="I46" s="13">
        <f t="shared" si="17"/>
        <v>44</v>
      </c>
      <c r="J46" s="13">
        <f t="shared" si="17"/>
        <v>44</v>
      </c>
      <c r="K46" s="13">
        <f t="shared" si="17"/>
        <v>44</v>
      </c>
      <c r="L46" s="13">
        <f t="shared" si="17"/>
        <v>44</v>
      </c>
      <c r="M46" s="13">
        <f t="shared" si="17"/>
        <v>44</v>
      </c>
      <c r="N46" s="13">
        <f t="shared" si="17"/>
        <v>44</v>
      </c>
    </row>
    <row r="47" spans="1:14" ht="12.75" customHeight="1">
      <c r="A47" s="12" t="s">
        <v>58</v>
      </c>
      <c r="B47" s="13">
        <f t="shared" ref="B47:N47" si="18">+B48+B50</f>
        <v>528</v>
      </c>
      <c r="C47" s="13">
        <f t="shared" si="18"/>
        <v>44</v>
      </c>
      <c r="D47" s="13">
        <f t="shared" si="18"/>
        <v>44</v>
      </c>
      <c r="E47" s="13">
        <f t="shared" si="18"/>
        <v>44</v>
      </c>
      <c r="F47" s="13">
        <f t="shared" si="18"/>
        <v>44</v>
      </c>
      <c r="G47" s="13">
        <f t="shared" si="18"/>
        <v>44</v>
      </c>
      <c r="H47" s="13">
        <f t="shared" si="18"/>
        <v>44</v>
      </c>
      <c r="I47" s="13">
        <f t="shared" si="18"/>
        <v>44</v>
      </c>
      <c r="J47" s="13">
        <f t="shared" si="18"/>
        <v>44</v>
      </c>
      <c r="K47" s="13">
        <f t="shared" si="18"/>
        <v>44</v>
      </c>
      <c r="L47" s="13">
        <f t="shared" si="18"/>
        <v>44</v>
      </c>
      <c r="M47" s="13">
        <f t="shared" si="18"/>
        <v>44</v>
      </c>
      <c r="N47" s="13">
        <f t="shared" si="18"/>
        <v>44</v>
      </c>
    </row>
    <row r="48" spans="1:14" ht="12.75" customHeight="1">
      <c r="A48" s="12" t="s">
        <v>59</v>
      </c>
      <c r="B48" s="1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ht="12.75" customHeight="1">
      <c r="A49" s="12" t="s">
        <v>60</v>
      </c>
      <c r="B49" s="1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</row>
    <row r="50" spans="1:14" ht="12.75" customHeight="1">
      <c r="A50" s="12" t="s">
        <v>61</v>
      </c>
      <c r="B50" s="13">
        <f t="shared" ref="B50" si="19">+C50+D50+E50+F50+G50+H50+I50+J50+K50+L50+M50+N50</f>
        <v>528</v>
      </c>
      <c r="C50" s="14">
        <v>44</v>
      </c>
      <c r="D50" s="14">
        <v>44</v>
      </c>
      <c r="E50" s="14">
        <v>44</v>
      </c>
      <c r="F50" s="14">
        <v>44</v>
      </c>
      <c r="G50" s="14">
        <v>44</v>
      </c>
      <c r="H50" s="14">
        <v>44</v>
      </c>
      <c r="I50" s="14">
        <v>44</v>
      </c>
      <c r="J50" s="14">
        <v>44</v>
      </c>
      <c r="K50" s="14">
        <v>44</v>
      </c>
      <c r="L50" s="14">
        <v>44</v>
      </c>
      <c r="M50" s="14">
        <v>44</v>
      </c>
      <c r="N50" s="14">
        <v>44</v>
      </c>
    </row>
    <row r="51" spans="1:14" ht="12.75" customHeight="1">
      <c r="A51" s="12" t="s">
        <v>62</v>
      </c>
      <c r="B51" s="17">
        <f t="shared" ref="B51:N51" si="20">+B5</f>
        <v>72991.591</v>
      </c>
      <c r="C51" s="17">
        <f t="shared" si="20"/>
        <v>6286.8540000000003</v>
      </c>
      <c r="D51" s="17">
        <f t="shared" si="20"/>
        <v>6220.2670000000007</v>
      </c>
      <c r="E51" s="17">
        <f t="shared" si="20"/>
        <v>6087.3670000000002</v>
      </c>
      <c r="F51" s="17">
        <f t="shared" si="20"/>
        <v>6269.8670000000002</v>
      </c>
      <c r="G51" s="17">
        <f t="shared" si="20"/>
        <v>6022.2670000000007</v>
      </c>
      <c r="H51" s="17">
        <f t="shared" si="20"/>
        <v>5839.9670000000006</v>
      </c>
      <c r="I51" s="17">
        <f t="shared" si="20"/>
        <v>6269.8670000000002</v>
      </c>
      <c r="J51" s="17">
        <f t="shared" si="20"/>
        <v>6022.2670000000007</v>
      </c>
      <c r="K51" s="17">
        <f t="shared" si="20"/>
        <v>5839.9670000000006</v>
      </c>
      <c r="L51" s="17">
        <f t="shared" si="20"/>
        <v>6270.3670000000002</v>
      </c>
      <c r="M51" s="17">
        <f t="shared" si="20"/>
        <v>6022.6670000000004</v>
      </c>
      <c r="N51" s="17">
        <f t="shared" si="20"/>
        <v>5839.8670000000002</v>
      </c>
    </row>
    <row r="52" spans="1:14" ht="12.75" customHeight="1">
      <c r="A52" s="12" t="s">
        <v>63</v>
      </c>
      <c r="B52" s="13">
        <f t="shared" ref="B52:N52" si="21">+B51</f>
        <v>72991.591</v>
      </c>
      <c r="C52" s="13">
        <f t="shared" si="21"/>
        <v>6286.8540000000003</v>
      </c>
      <c r="D52" s="13">
        <f t="shared" si="21"/>
        <v>6220.2670000000007</v>
      </c>
      <c r="E52" s="13">
        <f t="shared" si="21"/>
        <v>6087.3670000000002</v>
      </c>
      <c r="F52" s="13">
        <f t="shared" si="21"/>
        <v>6269.8670000000002</v>
      </c>
      <c r="G52" s="13">
        <f t="shared" si="21"/>
        <v>6022.2670000000007</v>
      </c>
      <c r="H52" s="13">
        <f t="shared" si="21"/>
        <v>5839.9670000000006</v>
      </c>
      <c r="I52" s="13">
        <f t="shared" si="21"/>
        <v>6269.8670000000002</v>
      </c>
      <c r="J52" s="13">
        <f t="shared" si="21"/>
        <v>6022.2670000000007</v>
      </c>
      <c r="K52" s="13">
        <f t="shared" si="21"/>
        <v>5839.9670000000006</v>
      </c>
      <c r="L52" s="13">
        <f t="shared" si="21"/>
        <v>6270.3670000000002</v>
      </c>
      <c r="M52" s="13">
        <f t="shared" si="21"/>
        <v>6022.6670000000004</v>
      </c>
      <c r="N52" s="13">
        <f t="shared" si="21"/>
        <v>5839.8670000000002</v>
      </c>
    </row>
    <row r="53" spans="1:14" ht="12.75" customHeight="1">
      <c r="A53" s="12" t="s">
        <v>64</v>
      </c>
      <c r="B53" s="13">
        <v>1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ht="12.75" customHeight="1">
      <c r="A54" s="12" t="s">
        <v>65</v>
      </c>
      <c r="B54" s="13">
        <v>1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ht="12.75" customHeight="1">
      <c r="A55" s="12" t="s">
        <v>66</v>
      </c>
      <c r="B55" s="13">
        <f t="shared" ref="B55" si="22">+B56+B57+B58</f>
        <v>7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ht="12.75" customHeight="1">
      <c r="A56" s="12" t="s">
        <v>67</v>
      </c>
      <c r="B56" s="13">
        <v>1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ht="12.75" customHeight="1">
      <c r="A57" s="12" t="s">
        <v>68</v>
      </c>
      <c r="B57" s="13">
        <v>4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ht="12.75" customHeight="1">
      <c r="A58" s="12" t="s">
        <v>69</v>
      </c>
      <c r="B58" s="13">
        <v>2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ht="12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4" ht="12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 ht="12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 ht="12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</sheetData>
  <mergeCells count="1">
    <mergeCell ref="M1:N1"/>
  </mergeCells>
  <pageMargins left="0.24" right="0.24" top="0.2" bottom="0.32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2017-төсөв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Oyundelger</dc:creator>
  <cp:lastModifiedBy>dulamsuren_pu</cp:lastModifiedBy>
  <cp:lastPrinted>2017-01-24T03:33:05Z</cp:lastPrinted>
  <dcterms:created xsi:type="dcterms:W3CDTF">2016-08-26T01:25:41Z</dcterms:created>
  <dcterms:modified xsi:type="dcterms:W3CDTF">2017-03-24T02:08:43Z</dcterms:modified>
</cp:coreProperties>
</file>