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0455" windowHeight="4815"/>
  </bookViews>
  <sheets>
    <sheet name="2.5.37" sheetId="1" r:id="rId1"/>
  </sheets>
  <calcPr calcId="145621"/>
</workbook>
</file>

<file path=xl/calcChain.xml><?xml version="1.0" encoding="utf-8"?>
<calcChain xmlns="http://schemas.openxmlformats.org/spreadsheetml/2006/main">
  <c r="O15" i="1" l="1"/>
  <c r="P8" i="1" l="1"/>
  <c r="O13" i="1" l="1"/>
  <c r="L13" i="1"/>
  <c r="M13" i="1"/>
  <c r="N13" i="1"/>
  <c r="M15" i="1"/>
  <c r="N15" i="1"/>
  <c r="L15" i="1"/>
  <c r="N8" i="1"/>
  <c r="O8" i="1"/>
  <c r="M8" i="1"/>
  <c r="E22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I15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<sst xmlns="http://schemas.openxmlformats.org/spreadsheetml/2006/main" count="54" uniqueCount="46">
  <si>
    <t>¯ç¿¿ëýëò¿¿ä</t>
  </si>
  <si>
    <t>Øèìòãýë òºëºã÷ àæèë îëãîã÷äûí òîî</t>
  </si>
  <si>
    <t>Íèéãìèéí äààòãàëä õàìðàãäñàí äààòãóóëàã÷äûí òîî</t>
  </si>
  <si>
    <t>¿¿íýýñ:</t>
  </si>
  <si>
    <t>Çààâàë</t>
  </si>
  <si>
    <t>Ñàéí äóðààð</t>
  </si>
  <si>
    <t>ÝÌÄ-ä õàìðàãäñàí äààòãóóëàã÷äûí òîî</t>
  </si>
  <si>
    <t>Íèéãìèéí äààòãàëûí ñàíãóóäûí îðëîãî /ñàÿ.òºã/</t>
  </si>
  <si>
    <t>Íèéãìèéí äààòãàëûí ñàíãèéí çàðëàãà /ñàÿ.òºã/</t>
  </si>
  <si>
    <t>Òýòãýâýðèéí äààòãàëûí ñàíãèéí çàðëàãà /ñàÿ.òºã/</t>
  </si>
  <si>
    <t>Òýòãýâýð àâàã÷äûí òîî</t>
  </si>
  <si>
    <t>ªíäºð íàñíû</t>
  </si>
  <si>
    <t>Òàõèð äóòóóãèéí</t>
  </si>
  <si>
    <t>Òýæýýã÷ýý àëäñàíû</t>
  </si>
  <si>
    <t>Òýòãýìæèéí äààòãàëûí ñàíãèéí çàðëàãà /ñàÿ.òºã/</t>
  </si>
  <si>
    <t>Òýòãýìæ àâàã÷äûí òîî</t>
  </si>
  <si>
    <t>¯ÎÌØª-íèé äààòãàëûí ñàíãèéí çàðëàãà /ñàÿ.òºã/</t>
  </si>
  <si>
    <t>-</t>
  </si>
  <si>
    <t>Àæèëã¿éäëûí äààòãàëûí ñàíãèéí çàðëàãà /ñàÿ.òºã/</t>
  </si>
  <si>
    <t>ÝÌÄààòãàëûí ñàíãèéí çàðëàãà /ñàÿ.òºã/</t>
  </si>
  <si>
    <t>Òóñëàìæ,¿éë÷èëãýý àâàã÷äûí òîî</t>
  </si>
  <si>
    <t>Indicators</t>
  </si>
  <si>
    <t>The number of employers contributing to the social insurance</t>
  </si>
  <si>
    <t xml:space="preserve">The number of insured contributing to the social </t>
  </si>
  <si>
    <t>Compulsory</t>
  </si>
  <si>
    <t>Voluntary</t>
  </si>
  <si>
    <t xml:space="preserve">The number of </t>
  </si>
  <si>
    <t>The number of insured contributing to the health insurance</t>
  </si>
  <si>
    <t>Social Insurance Fund Revenue/mln.tog/</t>
  </si>
  <si>
    <t>Social Insurance Fund Expenditure/mln.tog/</t>
  </si>
  <si>
    <t>The number of beneficiaries</t>
  </si>
  <si>
    <t>Retirement</t>
  </si>
  <si>
    <t>Breadwinner loss pension</t>
  </si>
  <si>
    <t>Invalidy /Disabled persons</t>
  </si>
  <si>
    <t>Expenditure of retirement insurance fund,mln.tog</t>
  </si>
  <si>
    <t>Expenditure of benefit insurance fund,mln.tog</t>
  </si>
  <si>
    <t>Expenditure of IAOD insurance fund,mln.tog</t>
  </si>
  <si>
    <t>Expenditure of unemployment insurance fund,mln.tog</t>
  </si>
  <si>
    <t>Expenditure of health insurance fund,mln.tog</t>
  </si>
  <si>
    <t>Òàéëáàð: ¯éëäâýðëýëèéí îñîë,ìýðãýæëýýñ øàëòãààëàõ ºâ÷èí</t>
  </si>
  <si>
    <t>Note; Industrial Accident and Occupational Disease</t>
  </si>
  <si>
    <t>2.5.37   Main Indicators of Social Insurance</t>
  </si>
  <si>
    <t>Revenue of social insurance fund</t>
  </si>
  <si>
    <t>2.5.37 Íèéãìèéí äààòãàëûí ¿íäñýí ¿ç¿¿ëýëò¿¿ä</t>
  </si>
  <si>
    <t>Chapter II Social development                                                                                                                                                                                                                                   Social insurance and welfare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</si>
  <si>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                  Íèéãìèéí äààòãàë,õàëàìæ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</si>
</sst>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_₮_-;\-* #,##0.0_₮_-;_-* &quot;-&quot;??_₮_-;_-@_-"/>
    <numFmt numFmtId="165" formatCode="_-* #,##0_₮_-;\-* #,##0_₮_-;_-* &quot;-&quot;??_₮_-;_-@_-"/>
    <numFmt numFmtId="166" formatCode="_(* #,##0.0_);_(* \(#,##0.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0"/>
      <name val="Arial Mon"/>
      <family val="2"/>
    </font>
    <font>
      <sz val="10"/>
      <name val="Arial Mon"/>
      <family val="2"/>
    </font>
    <font>
      <b/>
      <sz val="10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3" fillId="0" borderId="0" xfId="1" applyNumberFormat="1" applyFont="1" applyAlignment="1">
      <alignment horizontal="right" vertical="center"/>
    </xf>
    <xf numFmtId="166" fontId="3" fillId="0" borderId="0" xfId="1" applyNumberFormat="1" applyFont="1"/>
    <xf numFmtId="0" fontId="6" fillId="0" borderId="0" xfId="0" applyFont="1" applyAlignment="1">
      <alignment horizontal="left"/>
    </xf>
    <xf numFmtId="0" fontId="5" fillId="0" borderId="0" xfId="0" applyFont="1"/>
    <xf numFmtId="165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/>
    <xf numFmtId="1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304800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429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695324</xdr:colOff>
      <xdr:row>1</xdr:row>
      <xdr:rowOff>152400</xdr:rowOff>
    </xdr:from>
    <xdr:to>
      <xdr:col>16</xdr:col>
      <xdr:colOff>66674</xdr:colOff>
      <xdr:row>2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10810874" y="333375"/>
          <a:ext cx="5267325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1562100</xdr:colOff>
      <xdr:row>47</xdr:row>
      <xdr:rowOff>13335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762625"/>
          <a:ext cx="4581525" cy="27660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9</xdr:col>
      <xdr:colOff>295275</xdr:colOff>
      <xdr:row>47</xdr:row>
      <xdr:rowOff>5715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57975" y="5762625"/>
          <a:ext cx="4448175" cy="275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Q18" sqref="Q18"/>
    </sheetView>
  </sheetViews>
  <sheetFormatPr defaultRowHeight="12.75" x14ac:dyDescent="0.2"/>
  <cols>
    <col min="1" max="1" width="3.33203125" style="1" customWidth="1"/>
    <col min="2" max="2" width="35.21875" style="1" customWidth="1"/>
    <col min="3" max="3" width="39.109375" style="1" customWidth="1"/>
    <col min="4" max="4" width="8.109375" style="1" customWidth="1"/>
    <col min="5" max="5" width="7.88671875" style="1" customWidth="1"/>
    <col min="6" max="11" width="8.109375" style="1" customWidth="1"/>
    <col min="12" max="16384" width="8.88671875" style="1"/>
  </cols>
  <sheetData>
    <row r="1" spans="1:16" ht="14.25" x14ac:dyDescent="0.2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6" x14ac:dyDescent="0.2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6" x14ac:dyDescent="0.2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6" x14ac:dyDescent="0.2">
      <c r="A4" s="28" t="s">
        <v>41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6" ht="7.5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ht="14.25" thickTop="1" thickBot="1" x14ac:dyDescent="0.25">
      <c r="A6" s="33" t="s">
        <v>0</v>
      </c>
      <c r="B6" s="33"/>
      <c r="C6" s="4" t="s">
        <v>21</v>
      </c>
      <c r="D6" s="5">
        <v>1995</v>
      </c>
      <c r="E6" s="5">
        <v>2000</v>
      </c>
      <c r="F6" s="5">
        <v>2005</v>
      </c>
      <c r="G6" s="5">
        <v>2006</v>
      </c>
      <c r="H6" s="5">
        <v>2007</v>
      </c>
      <c r="I6" s="5">
        <v>2008</v>
      </c>
      <c r="J6" s="5">
        <v>2009</v>
      </c>
      <c r="K6" s="5">
        <v>2010</v>
      </c>
      <c r="L6" s="6">
        <v>2011</v>
      </c>
      <c r="M6" s="6">
        <v>2012</v>
      </c>
      <c r="N6" s="6">
        <v>2013</v>
      </c>
      <c r="O6" s="6">
        <v>2014</v>
      </c>
      <c r="P6" s="6">
        <v>2015</v>
      </c>
    </row>
    <row r="7" spans="1:16" ht="26.25" thickTop="1" x14ac:dyDescent="0.2">
      <c r="A7" s="31" t="s">
        <v>1</v>
      </c>
      <c r="B7" s="31"/>
      <c r="C7" s="7" t="s">
        <v>22</v>
      </c>
      <c r="D7" s="8">
        <v>500</v>
      </c>
      <c r="E7" s="8">
        <v>429</v>
      </c>
      <c r="F7" s="8">
        <v>453</v>
      </c>
      <c r="G7" s="8">
        <v>550</v>
      </c>
      <c r="H7" s="8">
        <v>495</v>
      </c>
      <c r="I7" s="8">
        <v>538</v>
      </c>
      <c r="J7" s="8">
        <v>578</v>
      </c>
      <c r="K7" s="8">
        <v>582</v>
      </c>
    </row>
    <row r="8" spans="1:16" x14ac:dyDescent="0.2">
      <c r="A8" s="31" t="s">
        <v>2</v>
      </c>
      <c r="B8" s="31"/>
      <c r="C8" s="7" t="s">
        <v>23</v>
      </c>
      <c r="D8" s="9">
        <f>D9+D10</f>
        <v>10581</v>
      </c>
      <c r="E8" s="9">
        <f t="shared" ref="E8:K8" si="0">E9+E10</f>
        <v>28715</v>
      </c>
      <c r="F8" s="9">
        <f t="shared" si="0"/>
        <v>42961</v>
      </c>
      <c r="G8" s="9">
        <f t="shared" si="0"/>
        <v>29485</v>
      </c>
      <c r="H8" s="9">
        <f t="shared" si="0"/>
        <v>13766</v>
      </c>
      <c r="I8" s="9">
        <f t="shared" si="0"/>
        <v>15927</v>
      </c>
      <c r="J8" s="9">
        <f t="shared" si="0"/>
        <v>13228</v>
      </c>
      <c r="K8" s="9">
        <f t="shared" si="0"/>
        <v>17833</v>
      </c>
      <c r="M8" s="1">
        <f>SUM(M9:M10)</f>
        <v>17667</v>
      </c>
      <c r="N8" s="1">
        <f t="shared" ref="N8:P8" si="1">SUM(N9:N10)</f>
        <v>21958</v>
      </c>
      <c r="O8" s="1">
        <f t="shared" si="1"/>
        <v>21938</v>
      </c>
      <c r="P8" s="1">
        <f t="shared" si="1"/>
        <v>23803</v>
      </c>
    </row>
    <row r="9" spans="1:16" ht="21.75" customHeight="1" x14ac:dyDescent="0.2">
      <c r="A9" s="34" t="s">
        <v>3</v>
      </c>
      <c r="B9" s="10" t="s">
        <v>4</v>
      </c>
      <c r="C9" s="10" t="s">
        <v>24</v>
      </c>
      <c r="D9" s="9">
        <v>9861</v>
      </c>
      <c r="E9" s="9">
        <v>23980</v>
      </c>
      <c r="F9" s="9">
        <v>39767</v>
      </c>
      <c r="G9" s="9">
        <v>26800</v>
      </c>
      <c r="H9" s="9">
        <v>8659</v>
      </c>
      <c r="I9" s="9">
        <v>9622</v>
      </c>
      <c r="J9" s="9">
        <v>9962</v>
      </c>
      <c r="K9" s="9">
        <v>14262</v>
      </c>
      <c r="M9" s="1">
        <v>11550</v>
      </c>
      <c r="N9" s="1">
        <v>13261</v>
      </c>
      <c r="O9" s="1">
        <v>12214</v>
      </c>
      <c r="P9" s="1">
        <v>12602</v>
      </c>
    </row>
    <row r="10" spans="1:16" ht="21.75" customHeight="1" x14ac:dyDescent="0.2">
      <c r="A10" s="34"/>
      <c r="B10" s="10" t="s">
        <v>5</v>
      </c>
      <c r="C10" s="10" t="s">
        <v>25</v>
      </c>
      <c r="D10" s="9">
        <v>720</v>
      </c>
      <c r="E10" s="9">
        <v>4735</v>
      </c>
      <c r="F10" s="9">
        <v>3194</v>
      </c>
      <c r="G10" s="9">
        <v>2685</v>
      </c>
      <c r="H10" s="9">
        <v>5107</v>
      </c>
      <c r="I10" s="9">
        <v>6305</v>
      </c>
      <c r="J10" s="9">
        <v>3266</v>
      </c>
      <c r="K10" s="9">
        <v>3571</v>
      </c>
      <c r="M10" s="1">
        <v>6117</v>
      </c>
      <c r="N10" s="1">
        <v>8697</v>
      </c>
      <c r="O10" s="1">
        <v>9724</v>
      </c>
      <c r="P10" s="1">
        <v>11201</v>
      </c>
    </row>
    <row r="11" spans="1:16" ht="25.5" x14ac:dyDescent="0.2">
      <c r="A11" s="35" t="s">
        <v>6</v>
      </c>
      <c r="B11" s="35"/>
      <c r="C11" s="7" t="s">
        <v>27</v>
      </c>
      <c r="D11" s="9"/>
      <c r="E11" s="9"/>
      <c r="F11" s="9"/>
      <c r="G11" s="9"/>
      <c r="H11" s="9">
        <v>18814</v>
      </c>
      <c r="I11" s="9">
        <v>18166</v>
      </c>
      <c r="J11" s="9">
        <v>17755</v>
      </c>
      <c r="K11" s="9">
        <v>19213</v>
      </c>
      <c r="M11" s="1">
        <v>18449</v>
      </c>
      <c r="N11" s="1">
        <v>20339</v>
      </c>
      <c r="O11" s="1">
        <v>20916</v>
      </c>
    </row>
    <row r="12" spans="1:16" x14ac:dyDescent="0.2">
      <c r="A12" s="28" t="s">
        <v>7</v>
      </c>
      <c r="B12" s="28"/>
      <c r="C12" s="11" t="s">
        <v>28</v>
      </c>
      <c r="D12" s="12">
        <v>976.8</v>
      </c>
      <c r="E12" s="12">
        <v>2847.8</v>
      </c>
      <c r="F12" s="12">
        <v>6468.9</v>
      </c>
      <c r="G12" s="12">
        <v>8390.5</v>
      </c>
      <c r="H12" s="12">
        <v>11083.8</v>
      </c>
      <c r="I12" s="12">
        <v>13723.5</v>
      </c>
      <c r="J12" s="12">
        <v>15335.3</v>
      </c>
      <c r="K12" s="12">
        <v>17242.400000000001</v>
      </c>
      <c r="L12" s="13">
        <v>20698.5</v>
      </c>
      <c r="M12" s="13">
        <v>31160</v>
      </c>
      <c r="N12" s="13">
        <v>36975</v>
      </c>
      <c r="O12" s="13">
        <v>16238.5</v>
      </c>
      <c r="P12" s="24">
        <v>17268.400000000001</v>
      </c>
    </row>
    <row r="13" spans="1:16" x14ac:dyDescent="0.2">
      <c r="A13" s="28" t="s">
        <v>8</v>
      </c>
      <c r="B13" s="28"/>
      <c r="C13" s="11" t="s">
        <v>29</v>
      </c>
      <c r="D13" s="12">
        <v>1398.6</v>
      </c>
      <c r="E13" s="12">
        <v>3028</v>
      </c>
      <c r="F13" s="12">
        <v>6239.8</v>
      </c>
      <c r="G13" s="12">
        <v>7479.7</v>
      </c>
      <c r="H13" s="12">
        <v>10062.5</v>
      </c>
      <c r="I13" s="12">
        <v>14688.4</v>
      </c>
      <c r="J13" s="12">
        <v>15123.7</v>
      </c>
      <c r="K13" s="12">
        <v>16831.5</v>
      </c>
      <c r="L13" s="13">
        <f>L14+L19+L21+L23+L25</f>
        <v>19221.5</v>
      </c>
      <c r="M13" s="13">
        <f>M14+M19+M21+M23+M25</f>
        <v>29505.100000000002</v>
      </c>
      <c r="N13" s="13">
        <f>N14+N19+N21+N23+N25</f>
        <v>32535.300000000003</v>
      </c>
      <c r="O13" s="13">
        <f>O14+O19+O21+O23+O25</f>
        <v>43796.1</v>
      </c>
      <c r="P13" s="24">
        <v>50905.2</v>
      </c>
    </row>
    <row r="14" spans="1:16" x14ac:dyDescent="0.2">
      <c r="A14" s="28" t="s">
        <v>9</v>
      </c>
      <c r="B14" s="29"/>
      <c r="C14" s="14" t="s">
        <v>34</v>
      </c>
      <c r="D14" s="12">
        <v>873</v>
      </c>
      <c r="E14" s="12">
        <v>2317.3000000000002</v>
      </c>
      <c r="F14" s="12">
        <v>5101.8</v>
      </c>
      <c r="G14" s="12">
        <v>6471.3</v>
      </c>
      <c r="H14" s="12">
        <v>9140</v>
      </c>
      <c r="I14" s="12">
        <v>12896.5</v>
      </c>
      <c r="J14" s="12">
        <v>12892.1</v>
      </c>
      <c r="K14" s="12">
        <v>13868.2</v>
      </c>
      <c r="L14" s="13">
        <v>16430.400000000001</v>
      </c>
      <c r="M14" s="13">
        <v>25766.400000000001</v>
      </c>
      <c r="N14" s="13">
        <v>28648.9</v>
      </c>
      <c r="O14" s="13">
        <v>34838</v>
      </c>
      <c r="P14" s="24">
        <v>41347.699999999997</v>
      </c>
    </row>
    <row r="15" spans="1:16" x14ac:dyDescent="0.2">
      <c r="A15" s="15" t="s">
        <v>10</v>
      </c>
      <c r="C15" s="1" t="s">
        <v>30</v>
      </c>
      <c r="D15" s="9">
        <v>14332</v>
      </c>
      <c r="E15" s="9">
        <v>12053</v>
      </c>
      <c r="F15" s="9">
        <v>12650</v>
      </c>
      <c r="G15" s="9">
        <v>12725</v>
      </c>
      <c r="H15" s="9">
        <v>12869</v>
      </c>
      <c r="I15" s="9">
        <f>13538</f>
        <v>13538</v>
      </c>
      <c r="J15" s="9">
        <v>12980</v>
      </c>
      <c r="K15" s="9">
        <v>13358</v>
      </c>
      <c r="L15" s="1">
        <f>SUM(L16:L18)</f>
        <v>12297</v>
      </c>
      <c r="M15" s="1">
        <f t="shared" ref="M15:N15" si="2">SUM(M16:M18)</f>
        <v>12393</v>
      </c>
      <c r="N15" s="1">
        <f t="shared" si="2"/>
        <v>12209</v>
      </c>
      <c r="O15" s="1">
        <f>SUM(O16:O18)</f>
        <v>13099</v>
      </c>
      <c r="P15" s="25">
        <v>13938</v>
      </c>
    </row>
    <row r="16" spans="1:16" x14ac:dyDescent="0.2">
      <c r="A16" s="34" t="s">
        <v>3</v>
      </c>
      <c r="B16" s="15" t="s">
        <v>11</v>
      </c>
      <c r="C16" s="15" t="s">
        <v>31</v>
      </c>
      <c r="D16" s="9">
        <v>11704</v>
      </c>
      <c r="E16" s="9">
        <f>9076+88</f>
        <v>9164</v>
      </c>
      <c r="F16" s="9">
        <f>8790+126</f>
        <v>8916</v>
      </c>
      <c r="G16" s="9">
        <f>8894+133</f>
        <v>9027</v>
      </c>
      <c r="H16" s="9">
        <f>9042+136</f>
        <v>9178</v>
      </c>
      <c r="I16" s="9">
        <f>9302+137</f>
        <v>9439</v>
      </c>
      <c r="J16" s="9">
        <f>9132+155</f>
        <v>9287</v>
      </c>
      <c r="K16" s="9">
        <v>9797</v>
      </c>
      <c r="L16" s="1">
        <v>9392</v>
      </c>
      <c r="M16" s="1">
        <v>9476</v>
      </c>
      <c r="N16" s="1">
        <v>9291</v>
      </c>
      <c r="O16" s="1">
        <v>10237</v>
      </c>
      <c r="P16" s="25">
        <v>10642</v>
      </c>
    </row>
    <row r="17" spans="1:16" x14ac:dyDescent="0.2">
      <c r="A17" s="34"/>
      <c r="B17" s="15" t="s">
        <v>12</v>
      </c>
      <c r="C17" s="15" t="s">
        <v>33</v>
      </c>
      <c r="D17" s="9">
        <v>1084</v>
      </c>
      <c r="E17" s="9">
        <f>1373+11+51</f>
        <v>1435</v>
      </c>
      <c r="F17" s="9">
        <f>2253+19+68</f>
        <v>2340</v>
      </c>
      <c r="G17" s="9">
        <f>2235+19+44</f>
        <v>2298</v>
      </c>
      <c r="H17" s="9">
        <f>2276+21+50</f>
        <v>2347</v>
      </c>
      <c r="I17" s="9">
        <f>2613+20+55</f>
        <v>2688</v>
      </c>
      <c r="J17" s="9">
        <f>2378+19+54</f>
        <v>2451</v>
      </c>
      <c r="K17" s="9">
        <v>2387</v>
      </c>
      <c r="L17" s="1">
        <v>1929</v>
      </c>
      <c r="M17" s="1">
        <v>1933</v>
      </c>
      <c r="N17" s="1">
        <v>1987</v>
      </c>
      <c r="O17" s="1">
        <v>1918</v>
      </c>
      <c r="P17" s="25">
        <v>2377</v>
      </c>
    </row>
    <row r="18" spans="1:16" x14ac:dyDescent="0.2">
      <c r="A18" s="34"/>
      <c r="B18" s="15" t="s">
        <v>13</v>
      </c>
      <c r="C18" s="15" t="s">
        <v>32</v>
      </c>
      <c r="D18" s="9">
        <v>1544</v>
      </c>
      <c r="E18" s="9">
        <f>1414+20+20</f>
        <v>1454</v>
      </c>
      <c r="F18" s="9">
        <f>1354+26+14</f>
        <v>1394</v>
      </c>
      <c r="G18" s="9">
        <f>1352+28+20</f>
        <v>1400</v>
      </c>
      <c r="H18" s="9">
        <f>1310+24+10</f>
        <v>1344</v>
      </c>
      <c r="I18" s="9">
        <f>1375+25+11</f>
        <v>1411</v>
      </c>
      <c r="J18" s="9">
        <f>1209+23+10</f>
        <v>1242</v>
      </c>
      <c r="K18" s="9">
        <v>1174</v>
      </c>
      <c r="L18" s="1">
        <v>976</v>
      </c>
      <c r="M18" s="1">
        <v>984</v>
      </c>
      <c r="N18" s="1">
        <v>931</v>
      </c>
      <c r="O18" s="1">
        <v>944</v>
      </c>
      <c r="P18" s="25">
        <v>919</v>
      </c>
    </row>
    <row r="19" spans="1:16" x14ac:dyDescent="0.2">
      <c r="A19" s="28" t="s">
        <v>14</v>
      </c>
      <c r="B19" s="29"/>
      <c r="C19" s="14" t="s">
        <v>35</v>
      </c>
      <c r="D19" s="12">
        <v>28.9</v>
      </c>
      <c r="E19" s="12">
        <v>65.7</v>
      </c>
      <c r="F19" s="12">
        <v>129.69999999999999</v>
      </c>
      <c r="G19" s="12">
        <v>134</v>
      </c>
      <c r="H19" s="12">
        <v>160.6</v>
      </c>
      <c r="I19" s="12">
        <v>285.10000000000002</v>
      </c>
      <c r="J19" s="12">
        <v>529.6</v>
      </c>
      <c r="K19" s="12">
        <v>565.29999999999995</v>
      </c>
      <c r="L19" s="1">
        <v>607.1</v>
      </c>
      <c r="M19" s="1">
        <v>826.4</v>
      </c>
      <c r="N19" s="1">
        <v>1132.2</v>
      </c>
      <c r="O19" s="1">
        <v>1472.5</v>
      </c>
      <c r="P19" s="25">
        <v>1816.1</v>
      </c>
    </row>
    <row r="20" spans="1:16" x14ac:dyDescent="0.2">
      <c r="A20" s="30" t="s">
        <v>15</v>
      </c>
      <c r="B20" s="27"/>
      <c r="C20" s="1" t="s">
        <v>26</v>
      </c>
      <c r="D20" s="16"/>
      <c r="E20" s="16"/>
      <c r="F20" s="16"/>
      <c r="G20" s="16"/>
      <c r="H20" s="9">
        <v>1546</v>
      </c>
      <c r="I20" s="9">
        <v>1710</v>
      </c>
      <c r="J20" s="9">
        <v>2043</v>
      </c>
      <c r="K20" s="9">
        <v>2133</v>
      </c>
      <c r="L20" s="1">
        <v>1961</v>
      </c>
      <c r="M20" s="1">
        <v>2330</v>
      </c>
      <c r="N20" s="1">
        <v>2640</v>
      </c>
      <c r="O20" s="1">
        <v>2997</v>
      </c>
      <c r="P20" s="25" t="s">
        <v>17</v>
      </c>
    </row>
    <row r="21" spans="1:16" x14ac:dyDescent="0.2">
      <c r="A21" s="28" t="s">
        <v>16</v>
      </c>
      <c r="B21" s="29"/>
      <c r="C21" s="14" t="s">
        <v>36</v>
      </c>
      <c r="D21" s="8" t="s">
        <v>17</v>
      </c>
      <c r="E21" s="8">
        <v>22.6</v>
      </c>
      <c r="F21" s="8">
        <v>38.1</v>
      </c>
      <c r="G21" s="8">
        <v>48.1</v>
      </c>
      <c r="H21" s="8">
        <v>68.8</v>
      </c>
      <c r="I21" s="8">
        <v>94.3</v>
      </c>
      <c r="J21" s="8">
        <v>96.3</v>
      </c>
      <c r="K21" s="8">
        <v>93.2</v>
      </c>
      <c r="L21" s="1">
        <v>107.7</v>
      </c>
      <c r="M21" s="1">
        <v>154.6</v>
      </c>
      <c r="N21" s="1">
        <v>167.9</v>
      </c>
      <c r="O21" s="1">
        <v>1123.9000000000001</v>
      </c>
      <c r="P21" s="25">
        <v>1087.4000000000001</v>
      </c>
    </row>
    <row r="22" spans="1:16" x14ac:dyDescent="0.2">
      <c r="A22" s="30" t="s">
        <v>10</v>
      </c>
      <c r="B22" s="27"/>
      <c r="C22" s="1" t="s">
        <v>30</v>
      </c>
      <c r="D22" s="8"/>
      <c r="E22" s="8">
        <f>59+12</f>
        <v>71</v>
      </c>
      <c r="F22" s="8">
        <v>72</v>
      </c>
      <c r="G22" s="8">
        <v>64</v>
      </c>
      <c r="H22" s="8">
        <v>62</v>
      </c>
      <c r="I22" s="8">
        <v>66</v>
      </c>
      <c r="J22" s="8">
        <v>71</v>
      </c>
      <c r="K22" s="8">
        <v>61</v>
      </c>
      <c r="L22" s="1">
        <v>60</v>
      </c>
      <c r="M22" s="1">
        <v>59</v>
      </c>
      <c r="N22" s="1">
        <v>60</v>
      </c>
      <c r="O22" s="1">
        <v>61</v>
      </c>
      <c r="P22" s="25">
        <v>54</v>
      </c>
    </row>
    <row r="23" spans="1:16" ht="25.5" customHeight="1" x14ac:dyDescent="0.2">
      <c r="A23" s="31" t="s">
        <v>18</v>
      </c>
      <c r="B23" s="32"/>
      <c r="C23" s="17" t="s">
        <v>37</v>
      </c>
      <c r="D23" s="8">
        <v>1.9</v>
      </c>
      <c r="E23" s="8">
        <v>13.4</v>
      </c>
      <c r="F23" s="8">
        <v>18.8</v>
      </c>
      <c r="G23" s="8">
        <v>15.8</v>
      </c>
      <c r="H23" s="8">
        <v>24.9</v>
      </c>
      <c r="I23" s="8">
        <v>47.2</v>
      </c>
      <c r="J23" s="8">
        <v>114.5</v>
      </c>
      <c r="K23" s="8">
        <v>118.3</v>
      </c>
      <c r="L23" s="1">
        <v>73.5</v>
      </c>
      <c r="M23" s="1">
        <v>103.9</v>
      </c>
      <c r="N23" s="1">
        <v>221.3</v>
      </c>
      <c r="O23" s="1">
        <v>242</v>
      </c>
      <c r="P23" s="25">
        <v>306.39999999999998</v>
      </c>
    </row>
    <row r="24" spans="1:16" x14ac:dyDescent="0.2">
      <c r="A24" s="30" t="s">
        <v>15</v>
      </c>
      <c r="B24" s="27"/>
      <c r="C24" s="1" t="s">
        <v>26</v>
      </c>
      <c r="D24" s="8"/>
      <c r="E24" s="8"/>
      <c r="F24" s="8"/>
      <c r="G24" s="8"/>
      <c r="H24" s="8">
        <v>112</v>
      </c>
      <c r="I24" s="8">
        <v>133</v>
      </c>
      <c r="J24" s="8">
        <v>257</v>
      </c>
      <c r="K24" s="8">
        <v>227</v>
      </c>
      <c r="L24" s="1">
        <v>134</v>
      </c>
      <c r="M24" s="1">
        <v>178</v>
      </c>
      <c r="N24" s="1">
        <v>227</v>
      </c>
      <c r="O24" s="1">
        <v>214</v>
      </c>
      <c r="P24" s="25" t="s">
        <v>17</v>
      </c>
    </row>
    <row r="25" spans="1:16" x14ac:dyDescent="0.2">
      <c r="A25" s="28" t="s">
        <v>19</v>
      </c>
      <c r="B25" s="29"/>
      <c r="C25" s="14" t="s">
        <v>38</v>
      </c>
      <c r="D25" s="12">
        <v>304.5</v>
      </c>
      <c r="E25" s="12">
        <v>609</v>
      </c>
      <c r="F25" s="12">
        <v>951.4</v>
      </c>
      <c r="G25" s="12">
        <v>810.5</v>
      </c>
      <c r="H25" s="12">
        <v>668.2</v>
      </c>
      <c r="I25" s="12">
        <v>1365.3</v>
      </c>
      <c r="J25" s="12">
        <v>1496.5</v>
      </c>
      <c r="K25" s="12">
        <v>2273.9</v>
      </c>
      <c r="L25" s="13">
        <v>2002.8</v>
      </c>
      <c r="M25" s="13">
        <v>2653.8</v>
      </c>
      <c r="N25" s="13">
        <v>2365</v>
      </c>
      <c r="O25" s="13">
        <v>6119.7</v>
      </c>
      <c r="P25" s="24">
        <v>6347.6</v>
      </c>
    </row>
    <row r="26" spans="1:16" ht="15.75" customHeight="1" thickBot="1" x14ac:dyDescent="0.25">
      <c r="A26" s="36" t="s">
        <v>20</v>
      </c>
      <c r="B26" s="37"/>
      <c r="C26" s="18" t="s">
        <v>26</v>
      </c>
      <c r="D26" s="19"/>
      <c r="E26" s="19"/>
      <c r="F26" s="19"/>
      <c r="G26" s="19"/>
      <c r="H26" s="19">
        <v>70076</v>
      </c>
      <c r="I26" s="19">
        <v>75769</v>
      </c>
      <c r="J26" s="19">
        <v>75607</v>
      </c>
      <c r="K26" s="19">
        <v>131488</v>
      </c>
      <c r="L26" s="18"/>
      <c r="M26" s="18"/>
      <c r="N26" s="18"/>
      <c r="O26" s="18"/>
      <c r="P26" s="18"/>
    </row>
    <row r="27" spans="1:16" ht="13.5" thickTop="1" x14ac:dyDescent="0.2">
      <c r="D27" s="20"/>
      <c r="E27" s="20"/>
      <c r="F27" s="20"/>
      <c r="G27" s="20"/>
      <c r="H27" s="20"/>
      <c r="I27" s="20"/>
      <c r="J27" s="20"/>
      <c r="K27" s="20"/>
    </row>
    <row r="28" spans="1:16" x14ac:dyDescent="0.2">
      <c r="A28" s="27" t="s">
        <v>39</v>
      </c>
      <c r="B28" s="27"/>
      <c r="C28" s="27"/>
    </row>
    <row r="29" spans="1:16" x14ac:dyDescent="0.2">
      <c r="A29" s="27" t="s">
        <v>40</v>
      </c>
      <c r="B29" s="27"/>
      <c r="C29" s="27"/>
    </row>
    <row r="31" spans="1:16" x14ac:dyDescent="0.2">
      <c r="D31" s="1" t="s">
        <v>42</v>
      </c>
      <c r="E31" s="21"/>
      <c r="F31" s="21"/>
      <c r="G31" s="21"/>
      <c r="H31" s="21"/>
      <c r="I31" s="21"/>
      <c r="J31" s="21"/>
      <c r="K31" s="21"/>
    </row>
    <row r="32" spans="1:16" x14ac:dyDescent="0.2">
      <c r="D32" s="22"/>
      <c r="E32" s="23"/>
      <c r="F32" s="23"/>
      <c r="G32" s="23"/>
      <c r="H32" s="23"/>
      <c r="I32" s="23"/>
      <c r="J32" s="23"/>
      <c r="K32" s="23"/>
    </row>
  </sheetData>
  <mergeCells count="22">
    <mergeCell ref="A28:C28"/>
    <mergeCell ref="A29:C29"/>
    <mergeCell ref="A6:B6"/>
    <mergeCell ref="A7:B7"/>
    <mergeCell ref="A8:B8"/>
    <mergeCell ref="A9:A10"/>
    <mergeCell ref="A11:B11"/>
    <mergeCell ref="A12:B12"/>
    <mergeCell ref="A13:B13"/>
    <mergeCell ref="A14:B14"/>
    <mergeCell ref="A16:A18"/>
    <mergeCell ref="A26:B26"/>
    <mergeCell ref="A1:K1"/>
    <mergeCell ref="A2:K2"/>
    <mergeCell ref="A19:B19"/>
    <mergeCell ref="A25:B25"/>
    <mergeCell ref="A20:B20"/>
    <mergeCell ref="A21:B21"/>
    <mergeCell ref="A22:B22"/>
    <mergeCell ref="A23:B23"/>
    <mergeCell ref="A24:B24"/>
    <mergeCell ref="A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2.5.37</vt:lpstr>
    </vt:vector>
  </TitlesOfParts>
  <Company>ZDTG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Urjinpurew</dc:creator>
  <cp:lastModifiedBy>Oulen</cp:lastModifiedBy>
  <cp:lastPrinted>2011-04-12T22:02:29Z</cp:lastPrinted>
  <dcterms:created xsi:type="dcterms:W3CDTF">2011-04-08T23:35:17Z</dcterms:created>
  <dcterms:modified xsi:type="dcterms:W3CDTF">2016-06-16T09:48:03Z</dcterms:modified>
</cp:coreProperties>
</file>