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P61" i="1"/>
  <c r="P62" s="1"/>
  <c r="N61"/>
  <c r="N62" s="1"/>
  <c r="L61"/>
  <c r="L62" s="1"/>
  <c r="J61"/>
  <c r="J62" s="1"/>
  <c r="H61"/>
  <c r="H62" s="1"/>
  <c r="F61"/>
  <c r="F62" s="1"/>
  <c r="D61"/>
  <c r="D62" s="1"/>
  <c r="P58"/>
  <c r="O58"/>
  <c r="O61" s="1"/>
  <c r="O62" s="1"/>
  <c r="N58"/>
  <c r="M58"/>
  <c r="M61" s="1"/>
  <c r="M62" s="1"/>
  <c r="L58"/>
  <c r="K58"/>
  <c r="K61" s="1"/>
  <c r="K62" s="1"/>
  <c r="J58"/>
  <c r="I58"/>
  <c r="I61" s="1"/>
  <c r="I62" s="1"/>
  <c r="H58"/>
  <c r="G58"/>
  <c r="G61" s="1"/>
  <c r="G62" s="1"/>
  <c r="F58"/>
  <c r="E58"/>
  <c r="E61" s="1"/>
  <c r="E62" s="1"/>
  <c r="D58"/>
  <c r="P54"/>
  <c r="O54"/>
  <c r="N54"/>
  <c r="M54"/>
  <c r="L54"/>
  <c r="K54"/>
  <c r="J54"/>
  <c r="I54"/>
  <c r="H54"/>
  <c r="G54"/>
  <c r="F54"/>
  <c r="E54"/>
  <c r="D54"/>
  <c r="D47"/>
  <c r="P46"/>
  <c r="O46"/>
  <c r="N46"/>
  <c r="M46"/>
  <c r="L46"/>
  <c r="K46"/>
  <c r="J46"/>
  <c r="I46"/>
  <c r="H46"/>
  <c r="G46"/>
  <c r="F46"/>
  <c r="E46"/>
  <c r="D46" s="1"/>
  <c r="D45"/>
  <c r="P44"/>
  <c r="O44"/>
  <c r="O43" s="1"/>
  <c r="N44"/>
  <c r="M44"/>
  <c r="M43" s="1"/>
  <c r="L44"/>
  <c r="K44"/>
  <c r="K43" s="1"/>
  <c r="J44"/>
  <c r="I44"/>
  <c r="I43" s="1"/>
  <c r="H44"/>
  <c r="G44"/>
  <c r="G43" s="1"/>
  <c r="F44"/>
  <c r="E44"/>
  <c r="D44" s="1"/>
  <c r="P43"/>
  <c r="N43"/>
  <c r="L43"/>
  <c r="J43"/>
  <c r="H43"/>
  <c r="F43"/>
  <c r="D42"/>
  <c r="D41"/>
  <c r="P40"/>
  <c r="O40"/>
  <c r="N40"/>
  <c r="M40"/>
  <c r="L40"/>
  <c r="K40"/>
  <c r="J40"/>
  <c r="I40"/>
  <c r="H40"/>
  <c r="G40"/>
  <c r="F40"/>
  <c r="E40"/>
  <c r="D40" s="1"/>
  <c r="D39"/>
  <c r="D38"/>
  <c r="D37"/>
  <c r="D36"/>
  <c r="D35"/>
  <c r="D34"/>
  <c r="D33"/>
  <c r="D32"/>
  <c r="P31"/>
  <c r="P30" s="1"/>
  <c r="O31"/>
  <c r="N31"/>
  <c r="N30" s="1"/>
  <c r="M31"/>
  <c r="L31"/>
  <c r="L30" s="1"/>
  <c r="K31"/>
  <c r="J31"/>
  <c r="J30" s="1"/>
  <c r="I31"/>
  <c r="H31"/>
  <c r="H30" s="1"/>
  <c r="G31"/>
  <c r="F31"/>
  <c r="F30" s="1"/>
  <c r="E31"/>
  <c r="D31"/>
  <c r="O30"/>
  <c r="M30"/>
  <c r="K30"/>
  <c r="I30"/>
  <c r="G30"/>
  <c r="E30"/>
  <c r="D30" s="1"/>
  <c r="D29"/>
  <c r="P28"/>
  <c r="O28"/>
  <c r="N28"/>
  <c r="M28"/>
  <c r="L28"/>
  <c r="K28"/>
  <c r="J28"/>
  <c r="I28"/>
  <c r="H28"/>
  <c r="G28"/>
  <c r="F28"/>
  <c r="E28"/>
  <c r="D28" s="1"/>
  <c r="D27"/>
  <c r="P26"/>
  <c r="O26"/>
  <c r="N26"/>
  <c r="M26"/>
  <c r="L26"/>
  <c r="K26"/>
  <c r="J26"/>
  <c r="I26"/>
  <c r="H26"/>
  <c r="G26"/>
  <c r="F26"/>
  <c r="E26"/>
  <c r="D26" s="1"/>
  <c r="D25"/>
  <c r="D24"/>
  <c r="D23"/>
  <c r="D22"/>
  <c r="D21"/>
  <c r="P20"/>
  <c r="O20"/>
  <c r="N20"/>
  <c r="M20"/>
  <c r="L20"/>
  <c r="K20"/>
  <c r="J20"/>
  <c r="I20"/>
  <c r="H20"/>
  <c r="G20"/>
  <c r="F20"/>
  <c r="E20"/>
  <c r="D20" s="1"/>
  <c r="O18"/>
  <c r="M18"/>
  <c r="K18"/>
  <c r="I18"/>
  <c r="G18"/>
  <c r="E18"/>
  <c r="O16"/>
  <c r="M16"/>
  <c r="K16"/>
  <c r="I16"/>
  <c r="G16"/>
  <c r="E16"/>
  <c r="D13"/>
  <c r="D12"/>
  <c r="D11"/>
  <c r="D10"/>
  <c r="P9"/>
  <c r="P19" s="1"/>
  <c r="O9"/>
  <c r="O19" s="1"/>
  <c r="N9"/>
  <c r="N19" s="1"/>
  <c r="M9"/>
  <c r="M19" s="1"/>
  <c r="L9"/>
  <c r="L19" s="1"/>
  <c r="K9"/>
  <c r="K19" s="1"/>
  <c r="J9"/>
  <c r="J19" s="1"/>
  <c r="I9"/>
  <c r="I19" s="1"/>
  <c r="H9"/>
  <c r="H19" s="1"/>
  <c r="G9"/>
  <c r="G19" s="1"/>
  <c r="F9"/>
  <c r="F19" s="1"/>
  <c r="E9"/>
  <c r="E19" s="1"/>
  <c r="D19" l="1"/>
  <c r="D9"/>
  <c r="H15"/>
  <c r="L15"/>
  <c r="P15"/>
  <c r="F17"/>
  <c r="H17"/>
  <c r="J17"/>
  <c r="N17"/>
  <c r="P17"/>
  <c r="E15"/>
  <c r="G15"/>
  <c r="I15"/>
  <c r="K15"/>
  <c r="M15"/>
  <c r="O15"/>
  <c r="F16"/>
  <c r="H16"/>
  <c r="D16" s="1"/>
  <c r="J16"/>
  <c r="L16"/>
  <c r="N16"/>
  <c r="P16"/>
  <c r="E17"/>
  <c r="G17"/>
  <c r="I17"/>
  <c r="K17"/>
  <c r="M17"/>
  <c r="O17"/>
  <c r="F18"/>
  <c r="D18" s="1"/>
  <c r="H18"/>
  <c r="J18"/>
  <c r="L18"/>
  <c r="N18"/>
  <c r="P18"/>
  <c r="E43"/>
  <c r="D43" s="1"/>
  <c r="F15"/>
  <c r="F14" s="1"/>
  <c r="F8" s="1"/>
  <c r="F7" s="1"/>
  <c r="F6" s="1"/>
  <c r="F50" s="1"/>
  <c r="F49" s="1"/>
  <c r="F48" s="1"/>
  <c r="J15"/>
  <c r="N15"/>
  <c r="N14" s="1"/>
  <c r="N8" s="1"/>
  <c r="N7" s="1"/>
  <c r="N6" s="1"/>
  <c r="N50" s="1"/>
  <c r="N49" s="1"/>
  <c r="N48" s="1"/>
  <c r="L17"/>
  <c r="D15" l="1"/>
  <c r="E14"/>
  <c r="O14"/>
  <c r="O8" s="1"/>
  <c r="O7" s="1"/>
  <c r="O6" s="1"/>
  <c r="O50" s="1"/>
  <c r="O49" s="1"/>
  <c r="O48" s="1"/>
  <c r="K14"/>
  <c r="K8" s="1"/>
  <c r="K7" s="1"/>
  <c r="K6" s="1"/>
  <c r="K50" s="1"/>
  <c r="K49" s="1"/>
  <c r="K48" s="1"/>
  <c r="G14"/>
  <c r="G8" s="1"/>
  <c r="G7" s="1"/>
  <c r="G6" s="1"/>
  <c r="G50" s="1"/>
  <c r="G49" s="1"/>
  <c r="G48" s="1"/>
  <c r="L14"/>
  <c r="L8" s="1"/>
  <c r="L7" s="1"/>
  <c r="L6" s="1"/>
  <c r="L50" s="1"/>
  <c r="L49" s="1"/>
  <c r="L48" s="1"/>
  <c r="J14"/>
  <c r="J8" s="1"/>
  <c r="J7" s="1"/>
  <c r="J6" s="1"/>
  <c r="J50" s="1"/>
  <c r="J49" s="1"/>
  <c r="J48" s="1"/>
  <c r="D17"/>
  <c r="M14"/>
  <c r="M8" s="1"/>
  <c r="M7" s="1"/>
  <c r="M6" s="1"/>
  <c r="M50" s="1"/>
  <c r="M49" s="1"/>
  <c r="M48" s="1"/>
  <c r="I14"/>
  <c r="I8" s="1"/>
  <c r="I7" s="1"/>
  <c r="I6" s="1"/>
  <c r="I50" s="1"/>
  <c r="I49" s="1"/>
  <c r="I48" s="1"/>
  <c r="P14"/>
  <c r="P8" s="1"/>
  <c r="P7" s="1"/>
  <c r="P6" s="1"/>
  <c r="P50" s="1"/>
  <c r="P49" s="1"/>
  <c r="P48" s="1"/>
  <c r="H14"/>
  <c r="H8" s="1"/>
  <c r="H7" s="1"/>
  <c r="H6" s="1"/>
  <c r="H50" s="1"/>
  <c r="H49" s="1"/>
  <c r="H48" s="1"/>
  <c r="D14" l="1"/>
  <c r="E8"/>
  <c r="D8" l="1"/>
  <c r="E7"/>
  <c r="D7" l="1"/>
  <c r="E6"/>
  <c r="E50" l="1"/>
  <c r="D6"/>
  <c r="D50" l="1"/>
  <c r="E49"/>
  <c r="D49" l="1"/>
  <c r="E48"/>
  <c r="D48" s="1"/>
</calcChain>
</file>

<file path=xl/sharedStrings.xml><?xml version="1.0" encoding="utf-8"?>
<sst xmlns="http://schemas.openxmlformats.org/spreadsheetml/2006/main" count="126" uniqueCount="126">
  <si>
    <t>Хавсралт №15</t>
  </si>
  <si>
    <t>СЭЛЭНГЭ  АЙМГИЙН СТАТИСТИКИЙН ХЭЛТСИЙН 2021 ТӨСВИЙН САНХҮҮЖИЛТИЙН ХУВААРЬ</t>
  </si>
  <si>
    <t xml:space="preserve"> / Мян.төгрөгөөр/</t>
  </si>
  <si>
    <t>Код</t>
  </si>
  <si>
    <t>Эдийн засгийн ангилал</t>
  </si>
  <si>
    <t>2021 хуваарь</t>
  </si>
  <si>
    <t>1 сар</t>
  </si>
  <si>
    <t>2 сар</t>
  </si>
  <si>
    <t>3 сар</t>
  </si>
  <si>
    <t>4 сар</t>
  </si>
  <si>
    <t>5 сар</t>
  </si>
  <si>
    <t>6 сар</t>
  </si>
  <si>
    <t>7 сар</t>
  </si>
  <si>
    <t>8 сар</t>
  </si>
  <si>
    <t>9 сар</t>
  </si>
  <si>
    <t>10 сар</t>
  </si>
  <si>
    <t>11 сар</t>
  </si>
  <si>
    <t>12 сар</t>
  </si>
  <si>
    <t>Code</t>
  </si>
  <si>
    <t xml:space="preserve">2     </t>
  </si>
  <si>
    <t>НИЙТ ЗАРЛАГА ба ЦЭВЭР ЗЭЭЛИЙН ДҮН</t>
  </si>
  <si>
    <t xml:space="preserve">21    </t>
  </si>
  <si>
    <t xml:space="preserve">     УРСГАЛ ЗАРДАЛ</t>
  </si>
  <si>
    <t xml:space="preserve">210   </t>
  </si>
  <si>
    <t xml:space="preserve">          БАРАА, ҮЙЛЧИЛГЭЭНИЙ ЗАРДАЛ</t>
  </si>
  <si>
    <t xml:space="preserve">2101  </t>
  </si>
  <si>
    <t xml:space="preserve">               Цалин, хөлс болон нэмэгдэл урамшил</t>
  </si>
  <si>
    <t>210101</t>
  </si>
  <si>
    <t xml:space="preserve">                    Үндсэн цалин</t>
  </si>
  <si>
    <t>210102</t>
  </si>
  <si>
    <t xml:space="preserve">                    Нэмэгдэл</t>
  </si>
  <si>
    <t>210103</t>
  </si>
  <si>
    <t xml:space="preserve">                    Унаа хоолны Хөнгөлөлт</t>
  </si>
  <si>
    <t xml:space="preserve">                    Урамшуулал</t>
  </si>
  <si>
    <t xml:space="preserve">2102  </t>
  </si>
  <si>
    <t xml:space="preserve">               Ажил олгогчоос нийгмийн даатгалд төлөх           шимтгэл</t>
  </si>
  <si>
    <t>210201</t>
  </si>
  <si>
    <t xml:space="preserve">                    Тэтгэврийн даатгал</t>
  </si>
  <si>
    <t>210202</t>
  </si>
  <si>
    <t xml:space="preserve">                    Тэтгэмжийн даатгал</t>
  </si>
  <si>
    <t>210203</t>
  </si>
  <si>
    <t xml:space="preserve">                    ҮОМШ өвчний даатгал</t>
  </si>
  <si>
    <t>210204</t>
  </si>
  <si>
    <t xml:space="preserve">                    Ажилгүйдлийн даатгал</t>
  </si>
  <si>
    <t>210205</t>
  </si>
  <si>
    <t xml:space="preserve">                    Эрүүл мэндийн даатгал</t>
  </si>
  <si>
    <t xml:space="preserve">2104  </t>
  </si>
  <si>
    <t xml:space="preserve">               Хангамж, бараа материалын зардал</t>
  </si>
  <si>
    <t>210401</t>
  </si>
  <si>
    <t xml:space="preserve">                    Бичиг хэрэг</t>
  </si>
  <si>
    <t>210402</t>
  </si>
  <si>
    <t xml:space="preserve">                    Тээвэр, шатахуун</t>
  </si>
  <si>
    <t>210403</t>
  </si>
  <si>
    <t xml:space="preserve">                    Шуудан, холбоо, интернэтийн төлбөр</t>
  </si>
  <si>
    <t>210404</t>
  </si>
  <si>
    <t xml:space="preserve">                    Ном, хэвлэл</t>
  </si>
  <si>
    <t>210406</t>
  </si>
  <si>
    <t xml:space="preserve">                    Бага үнэтэй, түргэн элэгдэх, ахуйн эд зүйлс</t>
  </si>
  <si>
    <t xml:space="preserve">2106  </t>
  </si>
  <si>
    <t xml:space="preserve">               Эд хогшил, урсгал засварын зардал</t>
  </si>
  <si>
    <t>210604</t>
  </si>
  <si>
    <t xml:space="preserve">                    Урсгал засвар</t>
  </si>
  <si>
    <t xml:space="preserve">2107  </t>
  </si>
  <si>
    <t xml:space="preserve">               Томилолт, зочны зардал</t>
  </si>
  <si>
    <t>210702</t>
  </si>
  <si>
    <t xml:space="preserve">                    Дотоод албан томилолт</t>
  </si>
  <si>
    <t xml:space="preserve">2108  </t>
  </si>
  <si>
    <t xml:space="preserve">               Бусдаар гүйцэтгүүлсэн ажил, үйлчилгээний төлбөр, хураамж</t>
  </si>
  <si>
    <t>210801</t>
  </si>
  <si>
    <t xml:space="preserve">                    Бусдаар гүйцэтгүүлсэн бусад нийтлэг ажил, үйлчилгээний төлбөр, хураамж</t>
  </si>
  <si>
    <t xml:space="preserve">                      Мэдээлэл сурталчилгааны зардал</t>
  </si>
  <si>
    <t xml:space="preserve">                      Эрдэм шинжилгээ, судалгаа</t>
  </si>
  <si>
    <t xml:space="preserve">              Аудит, баталгаажуулалт, зэрэглэл тогтоох</t>
  </si>
  <si>
    <t>210803</t>
  </si>
  <si>
    <t xml:space="preserve">              Даатгалын үйлчилгээ</t>
  </si>
  <si>
    <t>210804</t>
  </si>
  <si>
    <t xml:space="preserve">              Тээврийн хэрэгслийн татвар</t>
  </si>
  <si>
    <t>210805</t>
  </si>
  <si>
    <t xml:space="preserve">              Тээврийн хэрэгслийн оношлогоо</t>
  </si>
  <si>
    <t>210806</t>
  </si>
  <si>
    <t xml:space="preserve">               Мэдээллийн технологийн үйлчилгээ</t>
  </si>
  <si>
    <t>210809</t>
  </si>
  <si>
    <t xml:space="preserve">              Улсын мэдээллийн маягт хэвлэх, бэлтгэх</t>
  </si>
  <si>
    <t xml:space="preserve">2109  </t>
  </si>
  <si>
    <t xml:space="preserve">               Бараа үйлчилгээний бусад зардал</t>
  </si>
  <si>
    <t xml:space="preserve">              Бараа үйлчилгээний бусад зардал</t>
  </si>
  <si>
    <t>210902</t>
  </si>
  <si>
    <t xml:space="preserve">              Хичээл үйлдвэрлэлийн дадлага хийх</t>
  </si>
  <si>
    <t xml:space="preserve">213   </t>
  </si>
  <si>
    <t xml:space="preserve">          УРСГАЛ ШИЛЖҮҮЛЭГ</t>
  </si>
  <si>
    <t xml:space="preserve">2131  </t>
  </si>
  <si>
    <t xml:space="preserve">               Засгийн газрын урсгал шилжүүлэг</t>
  </si>
  <si>
    <t>213102</t>
  </si>
  <si>
    <t xml:space="preserve">               Засгийн газрын гадаад шилжүүлэг</t>
  </si>
  <si>
    <t xml:space="preserve">2132  </t>
  </si>
  <si>
    <t xml:space="preserve">               Бусад урсгал шилжүүлэг</t>
  </si>
  <si>
    <t>213209</t>
  </si>
  <si>
    <t xml:space="preserve">                    Нэг удаагийн тэтгэмж, шагнал урамшуулал</t>
  </si>
  <si>
    <t xml:space="preserve">3     </t>
  </si>
  <si>
    <t>ЗАРДЛЫГ САНХҮҮЖҮҮЛЭХ ЭХ ҮҮСВЭР</t>
  </si>
  <si>
    <t xml:space="preserve">31    </t>
  </si>
  <si>
    <t xml:space="preserve">     Улсын төсвөөс санхүүжих</t>
  </si>
  <si>
    <t>310001</t>
  </si>
  <si>
    <t xml:space="preserve">                    Улсын төсвөөс санхүүжих</t>
  </si>
  <si>
    <t xml:space="preserve">4     </t>
  </si>
  <si>
    <t>ТӨСВИЙН БУСАД МЭДЭЭЛЛИЙН АНГИЛАЛ</t>
  </si>
  <si>
    <t xml:space="preserve">41    </t>
  </si>
  <si>
    <t xml:space="preserve">     БАЙГУУЛЛАГЫН ТОО</t>
  </si>
  <si>
    <t>410001</t>
  </si>
  <si>
    <t xml:space="preserve">                    Төсвийн байгууллага</t>
  </si>
  <si>
    <t xml:space="preserve">42    </t>
  </si>
  <si>
    <t xml:space="preserve">     АЖИЛЛАГСДЫН ТОО</t>
  </si>
  <si>
    <t>420001</t>
  </si>
  <si>
    <t xml:space="preserve">                    Удирдах ажилтан</t>
  </si>
  <si>
    <t>420002</t>
  </si>
  <si>
    <t xml:space="preserve">                    Гүйцэтгэх ажилтан</t>
  </si>
  <si>
    <t>420004</t>
  </si>
  <si>
    <t xml:space="preserve">                    Гэрээт ажилтан</t>
  </si>
  <si>
    <t xml:space="preserve">45    </t>
  </si>
  <si>
    <t xml:space="preserve">     ОРОН ТООНЫ МЭДЭЭЛЭЛ</t>
  </si>
  <si>
    <t>450003</t>
  </si>
  <si>
    <t xml:space="preserve">                   Тєрийн захиргааны албан хаагч (ТЗ)</t>
  </si>
  <si>
    <t>450011</t>
  </si>
  <si>
    <t xml:space="preserve">                   Тєрийн їйлчилгээний бусад албан хаагч (ТЇ)</t>
  </si>
  <si>
    <t xml:space="preserve">     ОРОН ТОО байршлаар</t>
  </si>
  <si>
    <t xml:space="preserve">                   Аймагт</t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</si>
</sst>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64" formatCode="#,##0.0"/>
    <numFmt numFmtId="165" formatCode="_(* #,##0.0_);_(* \(#,##0.0\);_(* &quot;-&quot;??_);_(@_)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9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sz val="8"/>
      <color theme="1"/>
      <name val="Arial"/>
      <family val="2"/>
    </font>
    <font>
      <sz val="8"/>
      <color theme="1" tint="4.9989318521683403E-2"/>
      <name val="Arial"/>
      <family val="2"/>
    </font>
    <font>
      <sz val="8"/>
      <name val="FBMO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2" borderId="1" xfId="0" applyFont="1" applyFill="1" applyBorder="1" applyAlignment="1">
      <alignment horizontal="center"/>
    </xf>
    <xf numFmtId="164" fontId="6" fillId="2" borderId="1" xfId="0" applyNumberFormat="1" applyFont="1" applyFill="1" applyBorder="1" applyAlignment="1">
      <alignment horizontal="right"/>
    </xf>
    <xf numFmtId="0" fontId="2" fillId="0" borderId="1" xfId="0" quotePrefix="1" applyFont="1" applyBorder="1"/>
    <xf numFmtId="49" fontId="2" fillId="0" borderId="1" xfId="0" applyNumberFormat="1" applyFont="1" applyBorder="1"/>
    <xf numFmtId="164" fontId="6" fillId="0" borderId="1" xfId="0" applyNumberFormat="1" applyFont="1" applyBorder="1" applyAlignment="1">
      <alignment horizontal="right"/>
    </xf>
    <xf numFmtId="0" fontId="6" fillId="0" borderId="1" xfId="0" quotePrefix="1" applyFont="1" applyBorder="1"/>
    <xf numFmtId="49" fontId="6" fillId="0" borderId="1" xfId="0" applyNumberFormat="1" applyFont="1" applyBorder="1" applyAlignment="1">
      <alignment horizontal="left" vertical="center" wrapText="1"/>
    </xf>
    <xf numFmtId="0" fontId="6" fillId="0" borderId="0" xfId="0" applyFont="1"/>
    <xf numFmtId="49" fontId="2" fillId="0" borderId="1" xfId="0" applyNumberFormat="1" applyFont="1" applyBorder="1" applyAlignment="1">
      <alignment horizontal="left" vertical="center" wrapText="1"/>
    </xf>
    <xf numFmtId="164" fontId="2" fillId="0" borderId="1" xfId="0" applyNumberFormat="1" applyFont="1" applyBorder="1" applyAlignment="1">
      <alignment horizontal="right"/>
    </xf>
    <xf numFmtId="164" fontId="6" fillId="0" borderId="0" xfId="0" applyNumberFormat="1" applyFont="1"/>
    <xf numFmtId="164" fontId="2" fillId="0" borderId="0" xfId="0" applyNumberFormat="1" applyFont="1"/>
    <xf numFmtId="164" fontId="6" fillId="3" borderId="1" xfId="0" applyNumberFormat="1" applyFont="1" applyFill="1" applyBorder="1" applyAlignment="1">
      <alignment horizontal="right"/>
    </xf>
    <xf numFmtId="0" fontId="7" fillId="0" borderId="1" xfId="0" applyFont="1" applyFill="1" applyBorder="1" applyAlignment="1">
      <alignment horizontal="left" vertical="center" wrapText="1"/>
    </xf>
    <xf numFmtId="164" fontId="2" fillId="3" borderId="1" xfId="0" applyNumberFormat="1" applyFont="1" applyFill="1" applyBorder="1" applyAlignment="1">
      <alignment horizontal="right"/>
    </xf>
    <xf numFmtId="164" fontId="8" fillId="0" borderId="1" xfId="0" applyNumberFormat="1" applyFont="1" applyBorder="1" applyAlignment="1">
      <alignment horizontal="right"/>
    </xf>
    <xf numFmtId="165" fontId="2" fillId="0" borderId="0" xfId="0" applyNumberFormat="1" applyFont="1"/>
    <xf numFmtId="0" fontId="8" fillId="0" borderId="1" xfId="0" applyFont="1" applyBorder="1" applyAlignment="1">
      <alignment horizontal="left"/>
    </xf>
    <xf numFmtId="0" fontId="8" fillId="0" borderId="1" xfId="0" applyFont="1" applyBorder="1"/>
    <xf numFmtId="0" fontId="2" fillId="0" borderId="1" xfId="0" applyFont="1" applyBorder="1"/>
    <xf numFmtId="165" fontId="2" fillId="0" borderId="0" xfId="1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B1:S67"/>
  <sheetViews>
    <sheetView tabSelected="1" workbookViewId="0">
      <selection sqref="A1:XFD1048576"/>
    </sheetView>
  </sheetViews>
  <sheetFormatPr defaultColWidth="9" defaultRowHeight="11.25"/>
  <cols>
    <col min="1" max="1" width="2.5703125" style="1" customWidth="1"/>
    <col min="2" max="2" width="5.28515625" style="1" customWidth="1"/>
    <col min="3" max="3" width="34.140625" style="1" customWidth="1"/>
    <col min="4" max="4" width="10.28515625" style="1" customWidth="1"/>
    <col min="5" max="16" width="8.7109375" style="1" customWidth="1"/>
    <col min="17" max="17" width="9" style="1"/>
    <col min="18" max="18" width="11.42578125" style="1" customWidth="1"/>
    <col min="19" max="19" width="15.7109375" style="1" customWidth="1"/>
    <col min="20" max="16384" width="9" style="1"/>
  </cols>
  <sheetData>
    <row r="1" spans="2:17" ht="12.75">
      <c r="C1" s="2"/>
      <c r="O1" s="3" t="s">
        <v>0</v>
      </c>
      <c r="P1" s="3"/>
    </row>
    <row r="2" spans="2:17" ht="12.75">
      <c r="B2" s="4" t="s">
        <v>1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spans="2:17">
      <c r="O3" s="1" t="s">
        <v>2</v>
      </c>
    </row>
    <row r="4" spans="2:17">
      <c r="B4" s="5" t="s">
        <v>3</v>
      </c>
      <c r="C4" s="5" t="s">
        <v>4</v>
      </c>
      <c r="D4" s="6" t="s">
        <v>5</v>
      </c>
      <c r="E4" s="6" t="s">
        <v>6</v>
      </c>
      <c r="F4" s="6" t="s">
        <v>7</v>
      </c>
      <c r="G4" s="6" t="s">
        <v>8</v>
      </c>
      <c r="H4" s="6" t="s">
        <v>9</v>
      </c>
      <c r="I4" s="6" t="s">
        <v>10</v>
      </c>
      <c r="J4" s="6" t="s">
        <v>11</v>
      </c>
      <c r="K4" s="6" t="s">
        <v>12</v>
      </c>
      <c r="L4" s="6" t="s">
        <v>13</v>
      </c>
      <c r="M4" s="6" t="s">
        <v>14</v>
      </c>
      <c r="N4" s="6" t="s">
        <v>15</v>
      </c>
      <c r="O4" s="6" t="s">
        <v>16</v>
      </c>
      <c r="P4" s="6" t="s">
        <v>17</v>
      </c>
    </row>
    <row r="5" spans="2:17">
      <c r="B5" s="5" t="s">
        <v>18</v>
      </c>
      <c r="C5" s="5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</row>
    <row r="6" spans="2:17">
      <c r="B6" s="7" t="s">
        <v>19</v>
      </c>
      <c r="C6" s="8" t="s">
        <v>20</v>
      </c>
      <c r="D6" s="9">
        <f>+E6+F6+G6+H6+I6+J6+K6+L6+M6+N6+O6+P6</f>
        <v>108907.26550000001</v>
      </c>
      <c r="E6" s="9">
        <f t="shared" ref="E6:P6" si="0">+E7+E43</f>
        <v>9453.8275000000012</v>
      </c>
      <c r="F6" s="9">
        <f t="shared" si="0"/>
        <v>8893.2274999999991</v>
      </c>
      <c r="G6" s="9">
        <f t="shared" si="0"/>
        <v>8940.5275000000001</v>
      </c>
      <c r="H6" s="9">
        <f t="shared" si="0"/>
        <v>10209.7695</v>
      </c>
      <c r="I6" s="9">
        <f t="shared" si="0"/>
        <v>8335.4274999999998</v>
      </c>
      <c r="J6" s="9">
        <f t="shared" si="0"/>
        <v>8537.2274999999991</v>
      </c>
      <c r="K6" s="9">
        <f t="shared" si="0"/>
        <v>9775.9695000000011</v>
      </c>
      <c r="L6" s="9">
        <f t="shared" si="0"/>
        <v>8537.5275000000001</v>
      </c>
      <c r="M6" s="9">
        <f t="shared" si="0"/>
        <v>8335.4274999999998</v>
      </c>
      <c r="N6" s="9">
        <f t="shared" si="0"/>
        <v>9775.9695000000011</v>
      </c>
      <c r="O6" s="9">
        <f t="shared" si="0"/>
        <v>8335.4274999999998</v>
      </c>
      <c r="P6" s="9">
        <f t="shared" si="0"/>
        <v>9776.9369999999981</v>
      </c>
    </row>
    <row r="7" spans="2:17">
      <c r="B7" s="7" t="s">
        <v>21</v>
      </c>
      <c r="C7" s="8" t="s">
        <v>22</v>
      </c>
      <c r="D7" s="9">
        <f>+E7+F7+G7+H7+I7+J7+K7+L7+M7+N7+O7+P7</f>
        <v>108602.26550000001</v>
      </c>
      <c r="E7" s="9">
        <f>+E8</f>
        <v>9148.8275000000012</v>
      </c>
      <c r="F7" s="9">
        <f t="shared" ref="F7:P7" si="1">+F8</f>
        <v>8893.2274999999991</v>
      </c>
      <c r="G7" s="9">
        <f t="shared" si="1"/>
        <v>8940.5275000000001</v>
      </c>
      <c r="H7" s="9">
        <f t="shared" si="1"/>
        <v>10209.7695</v>
      </c>
      <c r="I7" s="9">
        <f t="shared" si="1"/>
        <v>8335.4274999999998</v>
      </c>
      <c r="J7" s="9">
        <f t="shared" si="1"/>
        <v>8537.2274999999991</v>
      </c>
      <c r="K7" s="9">
        <f t="shared" si="1"/>
        <v>9775.9695000000011</v>
      </c>
      <c r="L7" s="9">
        <f t="shared" si="1"/>
        <v>8537.5275000000001</v>
      </c>
      <c r="M7" s="9">
        <f t="shared" si="1"/>
        <v>8335.4274999999998</v>
      </c>
      <c r="N7" s="9">
        <f t="shared" si="1"/>
        <v>9775.9695000000011</v>
      </c>
      <c r="O7" s="9">
        <f>+O8</f>
        <v>8335.4274999999998</v>
      </c>
      <c r="P7" s="9">
        <f t="shared" si="1"/>
        <v>9776.9369999999981</v>
      </c>
    </row>
    <row r="8" spans="2:17">
      <c r="B8" s="7" t="s">
        <v>23</v>
      </c>
      <c r="C8" s="8" t="s">
        <v>24</v>
      </c>
      <c r="D8" s="9">
        <f>+E8+F8+G8+H8+I8+J8+K8+L8+M8+N8+O8+P8</f>
        <v>108602.26550000001</v>
      </c>
      <c r="E8" s="9">
        <f t="shared" ref="E8:P8" si="2">+E9+E14+E20+E26+E28+E30+E40</f>
        <v>9148.8275000000012</v>
      </c>
      <c r="F8" s="9">
        <f t="shared" si="2"/>
        <v>8893.2274999999991</v>
      </c>
      <c r="G8" s="9">
        <f t="shared" si="2"/>
        <v>8940.5275000000001</v>
      </c>
      <c r="H8" s="9">
        <f t="shared" si="2"/>
        <v>10209.7695</v>
      </c>
      <c r="I8" s="9">
        <f t="shared" si="2"/>
        <v>8335.4274999999998</v>
      </c>
      <c r="J8" s="9">
        <f t="shared" si="2"/>
        <v>8537.2274999999991</v>
      </c>
      <c r="K8" s="9">
        <f t="shared" si="2"/>
        <v>9775.9695000000011</v>
      </c>
      <c r="L8" s="9">
        <f t="shared" si="2"/>
        <v>8537.5275000000001</v>
      </c>
      <c r="M8" s="9">
        <f t="shared" si="2"/>
        <v>8335.4274999999998</v>
      </c>
      <c r="N8" s="9">
        <f t="shared" si="2"/>
        <v>9775.9695000000011</v>
      </c>
      <c r="O8" s="9">
        <f t="shared" si="2"/>
        <v>8335.4274999999998</v>
      </c>
      <c r="P8" s="9">
        <f t="shared" si="2"/>
        <v>9776.9369999999981</v>
      </c>
    </row>
    <row r="9" spans="2:17" s="12" customFormat="1" ht="22.5">
      <c r="B9" s="10" t="s">
        <v>25</v>
      </c>
      <c r="C9" s="11" t="s">
        <v>26</v>
      </c>
      <c r="D9" s="9">
        <f>+E9+F9+G9+H9+I9+J9+K9+L9+M9+N9+O9+P9</f>
        <v>91915.299999999988</v>
      </c>
      <c r="E9" s="9">
        <f>+E10+E11+E12+E13</f>
        <v>7236.5</v>
      </c>
      <c r="F9" s="9">
        <f t="shared" ref="F9:P9" si="3">+F10+F11+F12+F13</f>
        <v>7236.5</v>
      </c>
      <c r="G9" s="9">
        <f t="shared" si="3"/>
        <v>7236.5</v>
      </c>
      <c r="H9" s="9">
        <f t="shared" si="3"/>
        <v>8505.7000000000007</v>
      </c>
      <c r="I9" s="9">
        <f t="shared" si="3"/>
        <v>7236.5</v>
      </c>
      <c r="J9" s="9">
        <f t="shared" si="3"/>
        <v>7236.5</v>
      </c>
      <c r="K9" s="9">
        <f t="shared" si="3"/>
        <v>8505.7000000000007</v>
      </c>
      <c r="L9" s="9">
        <f t="shared" si="3"/>
        <v>7236.5</v>
      </c>
      <c r="M9" s="9">
        <f t="shared" si="3"/>
        <v>7236.5</v>
      </c>
      <c r="N9" s="9">
        <f t="shared" si="3"/>
        <v>8505.7000000000007</v>
      </c>
      <c r="O9" s="9">
        <f t="shared" si="3"/>
        <v>7236.5</v>
      </c>
      <c r="P9" s="9">
        <f t="shared" si="3"/>
        <v>8506.1999999999989</v>
      </c>
    </row>
    <row r="10" spans="2:17">
      <c r="B10" s="7" t="s">
        <v>27</v>
      </c>
      <c r="C10" s="13" t="s">
        <v>28</v>
      </c>
      <c r="D10" s="9">
        <f t="shared" ref="D10:D13" si="4">+E10+F10+G10+H10+I10+J10+K10+L10+M10+N10+O10+P10</f>
        <v>63460.000000000007</v>
      </c>
      <c r="E10" s="14">
        <v>5288.3</v>
      </c>
      <c r="F10" s="14">
        <v>5288.3</v>
      </c>
      <c r="G10" s="14">
        <v>5288.3</v>
      </c>
      <c r="H10" s="14">
        <v>5288.3</v>
      </c>
      <c r="I10" s="14">
        <v>5288.3</v>
      </c>
      <c r="J10" s="14">
        <v>5288.3</v>
      </c>
      <c r="K10" s="14">
        <v>5288.3</v>
      </c>
      <c r="L10" s="14">
        <v>5288.3</v>
      </c>
      <c r="M10" s="14">
        <v>5288.3</v>
      </c>
      <c r="N10" s="14">
        <v>5288.3</v>
      </c>
      <c r="O10" s="14">
        <v>5288.3</v>
      </c>
      <c r="P10" s="14">
        <v>5288.7</v>
      </c>
    </row>
    <row r="11" spans="2:17">
      <c r="B11" s="7" t="s">
        <v>29</v>
      </c>
      <c r="C11" s="13" t="s">
        <v>30</v>
      </c>
      <c r="D11" s="9">
        <f t="shared" si="4"/>
        <v>18036.2</v>
      </c>
      <c r="E11" s="14">
        <v>1503</v>
      </c>
      <c r="F11" s="14">
        <v>1503</v>
      </c>
      <c r="G11" s="14">
        <v>1503</v>
      </c>
      <c r="H11" s="14">
        <v>1503</v>
      </c>
      <c r="I11" s="14">
        <v>1503</v>
      </c>
      <c r="J11" s="14">
        <v>1503</v>
      </c>
      <c r="K11" s="14">
        <v>1503</v>
      </c>
      <c r="L11" s="14">
        <v>1503</v>
      </c>
      <c r="M11" s="14">
        <v>1503</v>
      </c>
      <c r="N11" s="14">
        <v>1503</v>
      </c>
      <c r="O11" s="14">
        <v>1503</v>
      </c>
      <c r="P11" s="14">
        <v>1503.2</v>
      </c>
    </row>
    <row r="12" spans="2:17">
      <c r="B12" s="7" t="s">
        <v>31</v>
      </c>
      <c r="C12" s="13" t="s">
        <v>32</v>
      </c>
      <c r="D12" s="9">
        <f t="shared" si="4"/>
        <v>5342.3999999999987</v>
      </c>
      <c r="E12" s="14">
        <v>445.2</v>
      </c>
      <c r="F12" s="14">
        <v>445.2</v>
      </c>
      <c r="G12" s="14">
        <v>445.2</v>
      </c>
      <c r="H12" s="14">
        <v>445.2</v>
      </c>
      <c r="I12" s="14">
        <v>445.2</v>
      </c>
      <c r="J12" s="14">
        <v>445.2</v>
      </c>
      <c r="K12" s="14">
        <v>445.2</v>
      </c>
      <c r="L12" s="14">
        <v>445.2</v>
      </c>
      <c r="M12" s="14">
        <v>445.2</v>
      </c>
      <c r="N12" s="14">
        <v>445.2</v>
      </c>
      <c r="O12" s="14">
        <v>445.2</v>
      </c>
      <c r="P12" s="14">
        <v>445.2</v>
      </c>
    </row>
    <row r="13" spans="2:17">
      <c r="B13" s="7">
        <v>210104</v>
      </c>
      <c r="C13" s="13" t="s">
        <v>33</v>
      </c>
      <c r="D13" s="9">
        <f t="shared" si="4"/>
        <v>5076.7000000000007</v>
      </c>
      <c r="E13" s="14"/>
      <c r="F13" s="14"/>
      <c r="G13" s="14"/>
      <c r="H13" s="14">
        <v>1269.2</v>
      </c>
      <c r="I13" s="14"/>
      <c r="J13" s="14"/>
      <c r="K13" s="14">
        <v>1269.2</v>
      </c>
      <c r="L13" s="14"/>
      <c r="M13" s="14"/>
      <c r="N13" s="14">
        <v>1269.2</v>
      </c>
      <c r="O13" s="14"/>
      <c r="P13" s="14">
        <v>1269.0999999999999</v>
      </c>
    </row>
    <row r="14" spans="2:17" s="12" customFormat="1" ht="22.5">
      <c r="B14" s="10" t="s">
        <v>34</v>
      </c>
      <c r="C14" s="11" t="s">
        <v>35</v>
      </c>
      <c r="D14" s="9">
        <f>+E14+F14+G14+H14+I14+J14+K14+L14+M14+N14+O14+P14</f>
        <v>12408.565500000001</v>
      </c>
      <c r="E14" s="9">
        <f>+E15+E16+E17+E18+E19</f>
        <v>976.92750000000001</v>
      </c>
      <c r="F14" s="9">
        <f t="shared" ref="F14:O14" si="5">+F15+F16+F17+F18+F19</f>
        <v>976.92750000000001</v>
      </c>
      <c r="G14" s="9">
        <f t="shared" si="5"/>
        <v>976.92750000000001</v>
      </c>
      <c r="H14" s="9">
        <f t="shared" si="5"/>
        <v>1148.2695000000001</v>
      </c>
      <c r="I14" s="9">
        <f t="shared" si="5"/>
        <v>976.92750000000001</v>
      </c>
      <c r="J14" s="9">
        <f t="shared" si="5"/>
        <v>976.92750000000001</v>
      </c>
      <c r="K14" s="9">
        <f t="shared" si="5"/>
        <v>1148.2695000000001</v>
      </c>
      <c r="L14" s="9">
        <f t="shared" si="5"/>
        <v>976.92750000000001</v>
      </c>
      <c r="M14" s="9">
        <f t="shared" si="5"/>
        <v>976.92750000000001</v>
      </c>
      <c r="N14" s="9">
        <f t="shared" si="5"/>
        <v>1148.2695000000001</v>
      </c>
      <c r="O14" s="9">
        <f t="shared" si="5"/>
        <v>976.92750000000001</v>
      </c>
      <c r="P14" s="9">
        <f>+P15+P16+P17+P18+P19</f>
        <v>1148.3369999999998</v>
      </c>
      <c r="Q14" s="15"/>
    </row>
    <row r="15" spans="2:17">
      <c r="B15" s="7" t="s">
        <v>36</v>
      </c>
      <c r="C15" s="13" t="s">
        <v>37</v>
      </c>
      <c r="D15" s="9">
        <f t="shared" ref="D15:D45" si="6">+E15+F15+G15+H15+I15+J15+K15+L15+M15+N15+O15+P15</f>
        <v>8731.9534999999996</v>
      </c>
      <c r="E15" s="14">
        <f>+E9*9.5%</f>
        <v>687.46749999999997</v>
      </c>
      <c r="F15" s="14">
        <f t="shared" ref="F15:P15" si="7">+F9*9.5%</f>
        <v>687.46749999999997</v>
      </c>
      <c r="G15" s="14">
        <f t="shared" si="7"/>
        <v>687.46749999999997</v>
      </c>
      <c r="H15" s="14">
        <f t="shared" si="7"/>
        <v>808.04150000000004</v>
      </c>
      <c r="I15" s="14">
        <f t="shared" si="7"/>
        <v>687.46749999999997</v>
      </c>
      <c r="J15" s="14">
        <f t="shared" si="7"/>
        <v>687.46749999999997</v>
      </c>
      <c r="K15" s="14">
        <f t="shared" si="7"/>
        <v>808.04150000000004</v>
      </c>
      <c r="L15" s="14">
        <f t="shared" si="7"/>
        <v>687.46749999999997</v>
      </c>
      <c r="M15" s="14">
        <f t="shared" si="7"/>
        <v>687.46749999999997</v>
      </c>
      <c r="N15" s="14">
        <f t="shared" si="7"/>
        <v>808.04150000000004</v>
      </c>
      <c r="O15" s="14">
        <f t="shared" si="7"/>
        <v>687.46749999999997</v>
      </c>
      <c r="P15" s="14">
        <f t="shared" si="7"/>
        <v>808.08899999999994</v>
      </c>
      <c r="Q15" s="16"/>
    </row>
    <row r="16" spans="2:17">
      <c r="B16" s="7" t="s">
        <v>38</v>
      </c>
      <c r="C16" s="13" t="s">
        <v>39</v>
      </c>
      <c r="D16" s="9">
        <f t="shared" si="6"/>
        <v>919.15300000000002</v>
      </c>
      <c r="E16" s="14">
        <f t="shared" ref="E16:P16" si="8">+E9*1%</f>
        <v>72.364999999999995</v>
      </c>
      <c r="F16" s="14">
        <f t="shared" si="8"/>
        <v>72.364999999999995</v>
      </c>
      <c r="G16" s="14">
        <f t="shared" si="8"/>
        <v>72.364999999999995</v>
      </c>
      <c r="H16" s="14">
        <f t="shared" si="8"/>
        <v>85.057000000000002</v>
      </c>
      <c r="I16" s="14">
        <f t="shared" si="8"/>
        <v>72.364999999999995</v>
      </c>
      <c r="J16" s="14">
        <f t="shared" si="8"/>
        <v>72.364999999999995</v>
      </c>
      <c r="K16" s="14">
        <f t="shared" si="8"/>
        <v>85.057000000000002</v>
      </c>
      <c r="L16" s="14">
        <f t="shared" si="8"/>
        <v>72.364999999999995</v>
      </c>
      <c r="M16" s="14">
        <f t="shared" si="8"/>
        <v>72.364999999999995</v>
      </c>
      <c r="N16" s="14">
        <f t="shared" si="8"/>
        <v>85.057000000000002</v>
      </c>
      <c r="O16" s="14">
        <f t="shared" si="8"/>
        <v>72.364999999999995</v>
      </c>
      <c r="P16" s="14">
        <f t="shared" si="8"/>
        <v>85.061999999999998</v>
      </c>
      <c r="Q16" s="16"/>
    </row>
    <row r="17" spans="2:17">
      <c r="B17" s="7" t="s">
        <v>40</v>
      </c>
      <c r="C17" s="13" t="s">
        <v>41</v>
      </c>
      <c r="D17" s="9">
        <f t="shared" si="6"/>
        <v>735.32240000000002</v>
      </c>
      <c r="E17" s="14">
        <f t="shared" ref="E17:O17" si="9">+E9*0.8%</f>
        <v>57.892000000000003</v>
      </c>
      <c r="F17" s="14">
        <f t="shared" si="9"/>
        <v>57.892000000000003</v>
      </c>
      <c r="G17" s="14">
        <f t="shared" si="9"/>
        <v>57.892000000000003</v>
      </c>
      <c r="H17" s="14">
        <f t="shared" si="9"/>
        <v>68.045600000000007</v>
      </c>
      <c r="I17" s="14">
        <f t="shared" si="9"/>
        <v>57.892000000000003</v>
      </c>
      <c r="J17" s="14">
        <f t="shared" si="9"/>
        <v>57.892000000000003</v>
      </c>
      <c r="K17" s="14">
        <f t="shared" si="9"/>
        <v>68.045600000000007</v>
      </c>
      <c r="L17" s="14">
        <f t="shared" si="9"/>
        <v>57.892000000000003</v>
      </c>
      <c r="M17" s="14">
        <f t="shared" si="9"/>
        <v>57.892000000000003</v>
      </c>
      <c r="N17" s="14">
        <f t="shared" si="9"/>
        <v>68.045600000000007</v>
      </c>
      <c r="O17" s="14">
        <f t="shared" si="9"/>
        <v>57.892000000000003</v>
      </c>
      <c r="P17" s="14">
        <f>+P9*0.8%</f>
        <v>68.049599999999998</v>
      </c>
      <c r="Q17" s="16"/>
    </row>
    <row r="18" spans="2:17">
      <c r="B18" s="7" t="s">
        <v>42</v>
      </c>
      <c r="C18" s="13" t="s">
        <v>43</v>
      </c>
      <c r="D18" s="9">
        <f t="shared" si="6"/>
        <v>183.8306</v>
      </c>
      <c r="E18" s="14">
        <f>+E9*0.2%</f>
        <v>14.473000000000001</v>
      </c>
      <c r="F18" s="14">
        <f t="shared" ref="F18:P18" si="10">+F9*0.2%</f>
        <v>14.473000000000001</v>
      </c>
      <c r="G18" s="14">
        <f t="shared" si="10"/>
        <v>14.473000000000001</v>
      </c>
      <c r="H18" s="14">
        <f t="shared" si="10"/>
        <v>17.011400000000002</v>
      </c>
      <c r="I18" s="14">
        <f t="shared" si="10"/>
        <v>14.473000000000001</v>
      </c>
      <c r="J18" s="14">
        <f t="shared" si="10"/>
        <v>14.473000000000001</v>
      </c>
      <c r="K18" s="14">
        <f t="shared" si="10"/>
        <v>17.011400000000002</v>
      </c>
      <c r="L18" s="14">
        <f t="shared" si="10"/>
        <v>14.473000000000001</v>
      </c>
      <c r="M18" s="14">
        <f t="shared" si="10"/>
        <v>14.473000000000001</v>
      </c>
      <c r="N18" s="14">
        <f t="shared" si="10"/>
        <v>17.011400000000002</v>
      </c>
      <c r="O18" s="14">
        <f t="shared" si="10"/>
        <v>14.473000000000001</v>
      </c>
      <c r="P18" s="14">
        <f t="shared" si="10"/>
        <v>17.0124</v>
      </c>
      <c r="Q18" s="16"/>
    </row>
    <row r="19" spans="2:17">
      <c r="B19" s="7" t="s">
        <v>44</v>
      </c>
      <c r="C19" s="13" t="s">
        <v>45</v>
      </c>
      <c r="D19" s="9">
        <f t="shared" si="6"/>
        <v>1838.306</v>
      </c>
      <c r="E19" s="14">
        <f>+E9*2%</f>
        <v>144.72999999999999</v>
      </c>
      <c r="F19" s="14">
        <f t="shared" ref="F19:P19" si="11">+F9*2%</f>
        <v>144.72999999999999</v>
      </c>
      <c r="G19" s="14">
        <f t="shared" si="11"/>
        <v>144.72999999999999</v>
      </c>
      <c r="H19" s="14">
        <f t="shared" si="11"/>
        <v>170.114</v>
      </c>
      <c r="I19" s="14">
        <f t="shared" si="11"/>
        <v>144.72999999999999</v>
      </c>
      <c r="J19" s="14">
        <f t="shared" si="11"/>
        <v>144.72999999999999</v>
      </c>
      <c r="K19" s="14">
        <f t="shared" si="11"/>
        <v>170.114</v>
      </c>
      <c r="L19" s="14">
        <f t="shared" si="11"/>
        <v>144.72999999999999</v>
      </c>
      <c r="M19" s="14">
        <f t="shared" si="11"/>
        <v>144.72999999999999</v>
      </c>
      <c r="N19" s="14">
        <f t="shared" si="11"/>
        <v>170.114</v>
      </c>
      <c r="O19" s="14">
        <f t="shared" si="11"/>
        <v>144.72999999999999</v>
      </c>
      <c r="P19" s="14">
        <f t="shared" si="11"/>
        <v>170.124</v>
      </c>
      <c r="Q19" s="16"/>
    </row>
    <row r="20" spans="2:17" s="12" customFormat="1" ht="22.5">
      <c r="B20" s="10" t="s">
        <v>46</v>
      </c>
      <c r="C20" s="11" t="s">
        <v>47</v>
      </c>
      <c r="D20" s="9">
        <f t="shared" si="6"/>
        <v>2469.8000000000002</v>
      </c>
      <c r="E20" s="9">
        <f>+E21+E22+E23+E24+E25</f>
        <v>392.70000000000005</v>
      </c>
      <c r="F20" s="9">
        <f t="shared" ref="F20:P20" si="12">+F21+F22+F23+F24+F25</f>
        <v>354</v>
      </c>
      <c r="G20" s="9">
        <f t="shared" si="12"/>
        <v>392.70000000000005</v>
      </c>
      <c r="H20" s="9">
        <f t="shared" si="12"/>
        <v>354</v>
      </c>
      <c r="I20" s="9">
        <f t="shared" si="12"/>
        <v>122</v>
      </c>
      <c r="J20" s="9">
        <f t="shared" si="12"/>
        <v>122</v>
      </c>
      <c r="K20" s="9">
        <f t="shared" si="12"/>
        <v>122</v>
      </c>
      <c r="L20" s="9">
        <f t="shared" si="12"/>
        <v>122</v>
      </c>
      <c r="M20" s="9">
        <f t="shared" si="12"/>
        <v>122</v>
      </c>
      <c r="N20" s="9">
        <f t="shared" si="12"/>
        <v>122</v>
      </c>
      <c r="O20" s="9">
        <f t="shared" si="12"/>
        <v>122</v>
      </c>
      <c r="P20" s="9">
        <f t="shared" si="12"/>
        <v>122.39999999999999</v>
      </c>
    </row>
    <row r="21" spans="2:17">
      <c r="B21" s="7" t="s">
        <v>48</v>
      </c>
      <c r="C21" s="13" t="s">
        <v>49</v>
      </c>
      <c r="D21" s="9">
        <f t="shared" si="6"/>
        <v>541.4</v>
      </c>
      <c r="E21" s="14">
        <v>270.7</v>
      </c>
      <c r="F21" s="14"/>
      <c r="G21" s="14">
        <v>270.7</v>
      </c>
      <c r="H21" s="14"/>
      <c r="I21" s="14"/>
      <c r="J21" s="14"/>
      <c r="K21" s="14"/>
      <c r="L21" s="14"/>
      <c r="M21" s="14"/>
      <c r="N21" s="14"/>
      <c r="O21" s="14"/>
      <c r="P21" s="14"/>
    </row>
    <row r="22" spans="2:17">
      <c r="B22" s="7" t="s">
        <v>50</v>
      </c>
      <c r="C22" s="13" t="s">
        <v>51</v>
      </c>
      <c r="D22" s="9">
        <f t="shared" si="6"/>
        <v>844.99999999999989</v>
      </c>
      <c r="E22" s="14">
        <v>70.400000000000006</v>
      </c>
      <c r="F22" s="14">
        <v>70.400000000000006</v>
      </c>
      <c r="G22" s="14">
        <v>70.400000000000006</v>
      </c>
      <c r="H22" s="14">
        <v>70.400000000000006</v>
      </c>
      <c r="I22" s="14">
        <v>70.400000000000006</v>
      </c>
      <c r="J22" s="14">
        <v>70.400000000000006</v>
      </c>
      <c r="K22" s="14">
        <v>70.400000000000006</v>
      </c>
      <c r="L22" s="14">
        <v>70.400000000000006</v>
      </c>
      <c r="M22" s="14">
        <v>70.400000000000006</v>
      </c>
      <c r="N22" s="14">
        <v>70.400000000000006</v>
      </c>
      <c r="O22" s="14">
        <v>70.400000000000006</v>
      </c>
      <c r="P22" s="14">
        <v>70.599999999999994</v>
      </c>
    </row>
    <row r="23" spans="2:17" ht="22.5">
      <c r="B23" s="7" t="s">
        <v>52</v>
      </c>
      <c r="C23" s="13" t="s">
        <v>53</v>
      </c>
      <c r="D23" s="9">
        <f t="shared" si="6"/>
        <v>619.40000000000009</v>
      </c>
      <c r="E23" s="14">
        <v>51.6</v>
      </c>
      <c r="F23" s="14">
        <v>51.6</v>
      </c>
      <c r="G23" s="14">
        <v>51.6</v>
      </c>
      <c r="H23" s="14">
        <v>51.6</v>
      </c>
      <c r="I23" s="14">
        <v>51.6</v>
      </c>
      <c r="J23" s="14">
        <v>51.6</v>
      </c>
      <c r="K23" s="14">
        <v>51.6</v>
      </c>
      <c r="L23" s="14">
        <v>51.6</v>
      </c>
      <c r="M23" s="14">
        <v>51.6</v>
      </c>
      <c r="N23" s="14">
        <v>51.6</v>
      </c>
      <c r="O23" s="14">
        <v>51.6</v>
      </c>
      <c r="P23" s="14">
        <v>51.8</v>
      </c>
    </row>
    <row r="24" spans="2:17">
      <c r="B24" s="7" t="s">
        <v>54</v>
      </c>
      <c r="C24" s="13" t="s">
        <v>55</v>
      </c>
      <c r="D24" s="9">
        <f t="shared" si="6"/>
        <v>0</v>
      </c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</row>
    <row r="25" spans="2:17" ht="22.5">
      <c r="B25" s="7" t="s">
        <v>56</v>
      </c>
      <c r="C25" s="13" t="s">
        <v>57</v>
      </c>
      <c r="D25" s="9">
        <f t="shared" si="6"/>
        <v>464</v>
      </c>
      <c r="E25" s="14"/>
      <c r="F25" s="14">
        <v>232</v>
      </c>
      <c r="G25" s="14"/>
      <c r="H25" s="14">
        <v>232</v>
      </c>
      <c r="I25" s="14"/>
      <c r="J25" s="14"/>
      <c r="K25" s="14"/>
      <c r="L25" s="14"/>
      <c r="M25" s="14"/>
      <c r="N25" s="14"/>
      <c r="O25" s="14"/>
      <c r="P25" s="14"/>
    </row>
    <row r="26" spans="2:17" s="12" customFormat="1" ht="22.5">
      <c r="B26" s="10" t="s">
        <v>58</v>
      </c>
      <c r="C26" s="11" t="s">
        <v>59</v>
      </c>
      <c r="D26" s="9">
        <f t="shared" si="6"/>
        <v>124</v>
      </c>
      <c r="E26" s="9">
        <f>+E27</f>
        <v>0</v>
      </c>
      <c r="F26" s="9">
        <f t="shared" ref="F26:P26" si="13">+F27</f>
        <v>124</v>
      </c>
      <c r="G26" s="9">
        <f t="shared" si="13"/>
        <v>0</v>
      </c>
      <c r="H26" s="9">
        <f t="shared" si="13"/>
        <v>0</v>
      </c>
      <c r="I26" s="9">
        <f t="shared" si="13"/>
        <v>0</v>
      </c>
      <c r="J26" s="9">
        <f t="shared" si="13"/>
        <v>0</v>
      </c>
      <c r="K26" s="9">
        <f t="shared" si="13"/>
        <v>0</v>
      </c>
      <c r="L26" s="9">
        <f t="shared" si="13"/>
        <v>0</v>
      </c>
      <c r="M26" s="9">
        <f t="shared" si="13"/>
        <v>0</v>
      </c>
      <c r="N26" s="9">
        <f t="shared" si="13"/>
        <v>0</v>
      </c>
      <c r="O26" s="9">
        <f t="shared" si="13"/>
        <v>0</v>
      </c>
      <c r="P26" s="9">
        <f t="shared" si="13"/>
        <v>0</v>
      </c>
    </row>
    <row r="27" spans="2:17">
      <c r="B27" s="7" t="s">
        <v>60</v>
      </c>
      <c r="C27" s="13" t="s">
        <v>61</v>
      </c>
      <c r="D27" s="14">
        <f t="shared" si="6"/>
        <v>124</v>
      </c>
      <c r="E27" s="14"/>
      <c r="F27" s="14">
        <v>124</v>
      </c>
      <c r="G27" s="14"/>
      <c r="H27" s="14"/>
      <c r="I27" s="14"/>
      <c r="J27" s="14"/>
      <c r="K27" s="14"/>
      <c r="L27" s="14"/>
      <c r="M27" s="14"/>
      <c r="N27" s="14"/>
      <c r="O27" s="14"/>
      <c r="P27" s="14"/>
    </row>
    <row r="28" spans="2:17" s="12" customFormat="1">
      <c r="B28" s="10" t="s">
        <v>62</v>
      </c>
      <c r="C28" s="11" t="s">
        <v>63</v>
      </c>
      <c r="D28" s="9">
        <f>+E28+F28+G28+H28+I28+J28+K28+L28+M28+N28+O28+P28</f>
        <v>0</v>
      </c>
      <c r="E28" s="9">
        <f>+E29</f>
        <v>0</v>
      </c>
      <c r="F28" s="9">
        <f t="shared" ref="F28:P28" si="14">+F29</f>
        <v>0</v>
      </c>
      <c r="G28" s="9">
        <f t="shared" si="14"/>
        <v>0</v>
      </c>
      <c r="H28" s="9">
        <f t="shared" si="14"/>
        <v>0</v>
      </c>
      <c r="I28" s="9">
        <f t="shared" si="14"/>
        <v>0</v>
      </c>
      <c r="J28" s="9">
        <f t="shared" si="14"/>
        <v>0</v>
      </c>
      <c r="K28" s="9">
        <f t="shared" si="14"/>
        <v>0</v>
      </c>
      <c r="L28" s="9">
        <f t="shared" si="14"/>
        <v>0</v>
      </c>
      <c r="M28" s="9">
        <f t="shared" si="14"/>
        <v>0</v>
      </c>
      <c r="N28" s="9">
        <f t="shared" si="14"/>
        <v>0</v>
      </c>
      <c r="O28" s="9">
        <f t="shared" si="14"/>
        <v>0</v>
      </c>
      <c r="P28" s="9">
        <f t="shared" si="14"/>
        <v>0</v>
      </c>
    </row>
    <row r="29" spans="2:17">
      <c r="B29" s="7" t="s">
        <v>64</v>
      </c>
      <c r="C29" s="13" t="s">
        <v>65</v>
      </c>
      <c r="D29" s="14">
        <f>+E29+F29+G29+H29+I29+J29+K29+L29+M29+N29+O29+P29</f>
        <v>0</v>
      </c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</row>
    <row r="30" spans="2:17" s="12" customFormat="1" ht="22.5">
      <c r="B30" s="10" t="s">
        <v>66</v>
      </c>
      <c r="C30" s="11" t="s">
        <v>67</v>
      </c>
      <c r="D30" s="9">
        <f>+E30+F30+G30+H30+I30+J30+K30+L30+M30+N30+O30+P30</f>
        <v>1381.1</v>
      </c>
      <c r="E30" s="9">
        <f>+E31+E34+E35+E36+E37+E38+E39</f>
        <v>391</v>
      </c>
      <c r="F30" s="9">
        <f t="shared" ref="F30:P30" si="15">+F31+F34+F35+F36+F37+F38+F39</f>
        <v>201.8</v>
      </c>
      <c r="G30" s="9">
        <f t="shared" si="15"/>
        <v>182.6</v>
      </c>
      <c r="H30" s="9">
        <f t="shared" si="15"/>
        <v>201.8</v>
      </c>
      <c r="I30" s="9">
        <f t="shared" si="15"/>
        <v>0</v>
      </c>
      <c r="J30" s="9">
        <f t="shared" si="15"/>
        <v>201.8</v>
      </c>
      <c r="K30" s="9">
        <f t="shared" si="15"/>
        <v>0</v>
      </c>
      <c r="L30" s="9">
        <f t="shared" si="15"/>
        <v>202.1</v>
      </c>
      <c r="M30" s="9">
        <f t="shared" si="15"/>
        <v>0</v>
      </c>
      <c r="N30" s="9">
        <f t="shared" si="15"/>
        <v>0</v>
      </c>
      <c r="O30" s="9">
        <f t="shared" si="15"/>
        <v>0</v>
      </c>
      <c r="P30" s="9">
        <f t="shared" si="15"/>
        <v>0</v>
      </c>
    </row>
    <row r="31" spans="2:17" ht="33.75">
      <c r="B31" s="10" t="s">
        <v>68</v>
      </c>
      <c r="C31" s="11" t="s">
        <v>69</v>
      </c>
      <c r="D31" s="17">
        <f>+E31+F31+G31+H31+I31+J31+K31+L31+M31+N31+O31+P31</f>
        <v>182.6</v>
      </c>
      <c r="E31" s="17">
        <f>+E32+E33</f>
        <v>0</v>
      </c>
      <c r="F31" s="17">
        <f t="shared" ref="F31:P31" si="16">+F32+F33</f>
        <v>0</v>
      </c>
      <c r="G31" s="17">
        <f t="shared" si="16"/>
        <v>182.6</v>
      </c>
      <c r="H31" s="17">
        <f t="shared" si="16"/>
        <v>0</v>
      </c>
      <c r="I31" s="17">
        <f t="shared" si="16"/>
        <v>0</v>
      </c>
      <c r="J31" s="17">
        <f t="shared" si="16"/>
        <v>0</v>
      </c>
      <c r="K31" s="17">
        <f t="shared" si="16"/>
        <v>0</v>
      </c>
      <c r="L31" s="17">
        <f t="shared" si="16"/>
        <v>0</v>
      </c>
      <c r="M31" s="17">
        <f t="shared" si="16"/>
        <v>0</v>
      </c>
      <c r="N31" s="17">
        <f t="shared" si="16"/>
        <v>0</v>
      </c>
      <c r="O31" s="17">
        <f t="shared" si="16"/>
        <v>0</v>
      </c>
      <c r="P31" s="17">
        <f t="shared" si="16"/>
        <v>0</v>
      </c>
    </row>
    <row r="32" spans="2:17" ht="22.5">
      <c r="B32" s="7">
        <v>80205</v>
      </c>
      <c r="C32" s="18" t="s">
        <v>70</v>
      </c>
      <c r="D32" s="19">
        <f t="shared" si="6"/>
        <v>0</v>
      </c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</row>
    <row r="33" spans="2:19">
      <c r="B33" s="7">
        <v>80215</v>
      </c>
      <c r="C33" s="18" t="s">
        <v>71</v>
      </c>
      <c r="D33" s="19">
        <f t="shared" si="6"/>
        <v>182.6</v>
      </c>
      <c r="E33" s="19"/>
      <c r="F33" s="19"/>
      <c r="G33" s="19">
        <v>182.6</v>
      </c>
      <c r="H33" s="19"/>
      <c r="I33" s="19"/>
      <c r="J33" s="19"/>
      <c r="K33" s="19"/>
      <c r="L33" s="19"/>
      <c r="M33" s="19"/>
      <c r="N33" s="19"/>
      <c r="O33" s="19"/>
      <c r="P33" s="19"/>
    </row>
    <row r="34" spans="2:19" ht="13.5" customHeight="1">
      <c r="B34" s="7">
        <v>210802</v>
      </c>
      <c r="C34" s="18" t="s">
        <v>72</v>
      </c>
      <c r="D34" s="19">
        <f t="shared" si="6"/>
        <v>0</v>
      </c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</row>
    <row r="35" spans="2:19">
      <c r="B35" s="7" t="s">
        <v>73</v>
      </c>
      <c r="C35" s="13" t="s">
        <v>74</v>
      </c>
      <c r="D35" s="19">
        <f t="shared" si="6"/>
        <v>247.5</v>
      </c>
      <c r="E35" s="20">
        <v>247.5</v>
      </c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21"/>
    </row>
    <row r="36" spans="2:19">
      <c r="B36" s="7" t="s">
        <v>75</v>
      </c>
      <c r="C36" s="13" t="s">
        <v>76</v>
      </c>
      <c r="D36" s="14">
        <f t="shared" si="6"/>
        <v>79.2</v>
      </c>
      <c r="E36" s="20">
        <v>79.2</v>
      </c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</row>
    <row r="37" spans="2:19">
      <c r="B37" s="7" t="s">
        <v>77</v>
      </c>
      <c r="C37" s="13" t="s">
        <v>78</v>
      </c>
      <c r="D37" s="14">
        <f t="shared" si="6"/>
        <v>64.3</v>
      </c>
      <c r="E37" s="20">
        <v>64.3</v>
      </c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</row>
    <row r="38" spans="2:19" ht="22.5">
      <c r="B38" s="7" t="s">
        <v>79</v>
      </c>
      <c r="C38" s="13" t="s">
        <v>80</v>
      </c>
      <c r="D38" s="14">
        <f t="shared" si="6"/>
        <v>0</v>
      </c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S38" s="16"/>
    </row>
    <row r="39" spans="2:19" ht="22.5">
      <c r="B39" s="7" t="s">
        <v>81</v>
      </c>
      <c r="C39" s="13" t="s">
        <v>82</v>
      </c>
      <c r="D39" s="14">
        <f t="shared" si="6"/>
        <v>807.50000000000011</v>
      </c>
      <c r="E39" s="14"/>
      <c r="F39" s="14">
        <v>201.8</v>
      </c>
      <c r="G39" s="14"/>
      <c r="H39" s="14">
        <v>201.8</v>
      </c>
      <c r="I39" s="14"/>
      <c r="J39" s="14">
        <v>201.8</v>
      </c>
      <c r="K39" s="14"/>
      <c r="L39" s="14">
        <v>202.1</v>
      </c>
      <c r="M39" s="14"/>
      <c r="N39" s="14"/>
      <c r="O39" s="14"/>
      <c r="P39" s="14"/>
    </row>
    <row r="40" spans="2:19" s="12" customFormat="1" ht="22.5">
      <c r="B40" s="10" t="s">
        <v>83</v>
      </c>
      <c r="C40" s="11" t="s">
        <v>84</v>
      </c>
      <c r="D40" s="9">
        <f>+E40+F40+G40+H40+I40+J40+K40+L40+M40+N40+O40+P40</f>
        <v>303.5</v>
      </c>
      <c r="E40" s="9">
        <f>+E41+E42</f>
        <v>151.69999999999999</v>
      </c>
      <c r="F40" s="9">
        <f t="shared" ref="F40:P40" si="17">+F41+F42</f>
        <v>0</v>
      </c>
      <c r="G40" s="9">
        <f t="shared" si="17"/>
        <v>151.80000000000001</v>
      </c>
      <c r="H40" s="9">
        <f t="shared" si="17"/>
        <v>0</v>
      </c>
      <c r="I40" s="9">
        <f t="shared" si="17"/>
        <v>0</v>
      </c>
      <c r="J40" s="9">
        <f t="shared" si="17"/>
        <v>0</v>
      </c>
      <c r="K40" s="9">
        <f t="shared" si="17"/>
        <v>0</v>
      </c>
      <c r="L40" s="9">
        <f t="shared" si="17"/>
        <v>0</v>
      </c>
      <c r="M40" s="9">
        <f t="shared" si="17"/>
        <v>0</v>
      </c>
      <c r="N40" s="9">
        <f t="shared" si="17"/>
        <v>0</v>
      </c>
      <c r="O40" s="9">
        <f t="shared" si="17"/>
        <v>0</v>
      </c>
      <c r="P40" s="9">
        <f t="shared" si="17"/>
        <v>0</v>
      </c>
    </row>
    <row r="41" spans="2:19">
      <c r="B41" s="7"/>
      <c r="C41" s="13" t="s">
        <v>85</v>
      </c>
      <c r="D41" s="14">
        <f t="shared" si="6"/>
        <v>0</v>
      </c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</row>
    <row r="42" spans="2:19" ht="13.5" customHeight="1">
      <c r="B42" s="7" t="s">
        <v>86</v>
      </c>
      <c r="C42" s="13" t="s">
        <v>87</v>
      </c>
      <c r="D42" s="14">
        <f t="shared" si="6"/>
        <v>303.5</v>
      </c>
      <c r="E42" s="14">
        <v>151.69999999999999</v>
      </c>
      <c r="F42" s="14"/>
      <c r="G42" s="14">
        <v>151.80000000000001</v>
      </c>
      <c r="H42" s="14"/>
      <c r="I42" s="14"/>
      <c r="J42" s="14"/>
      <c r="K42" s="14"/>
      <c r="L42" s="14"/>
      <c r="M42" s="14"/>
      <c r="N42" s="14"/>
      <c r="O42" s="14"/>
      <c r="P42" s="14"/>
    </row>
    <row r="43" spans="2:19" s="12" customFormat="1">
      <c r="B43" s="10" t="s">
        <v>88</v>
      </c>
      <c r="C43" s="11" t="s">
        <v>89</v>
      </c>
      <c r="D43" s="9">
        <f t="shared" si="6"/>
        <v>305</v>
      </c>
      <c r="E43" s="9">
        <f>+E44+E46</f>
        <v>305</v>
      </c>
      <c r="F43" s="9">
        <f t="shared" ref="F43:P43" si="18">+F44+F46</f>
        <v>0</v>
      </c>
      <c r="G43" s="9">
        <f t="shared" si="18"/>
        <v>0</v>
      </c>
      <c r="H43" s="9">
        <f t="shared" si="18"/>
        <v>0</v>
      </c>
      <c r="I43" s="9">
        <f t="shared" si="18"/>
        <v>0</v>
      </c>
      <c r="J43" s="9">
        <f t="shared" si="18"/>
        <v>0</v>
      </c>
      <c r="K43" s="9">
        <f t="shared" si="18"/>
        <v>0</v>
      </c>
      <c r="L43" s="9">
        <f t="shared" si="18"/>
        <v>0</v>
      </c>
      <c r="M43" s="9">
        <f t="shared" si="18"/>
        <v>0</v>
      </c>
      <c r="N43" s="9">
        <f t="shared" si="18"/>
        <v>0</v>
      </c>
      <c r="O43" s="9">
        <f t="shared" si="18"/>
        <v>0</v>
      </c>
      <c r="P43" s="9">
        <f t="shared" si="18"/>
        <v>0</v>
      </c>
      <c r="S43" s="15"/>
    </row>
    <row r="44" spans="2:19">
      <c r="B44" s="7" t="s">
        <v>90</v>
      </c>
      <c r="C44" s="13" t="s">
        <v>91</v>
      </c>
      <c r="D44" s="14">
        <f t="shared" si="6"/>
        <v>0</v>
      </c>
      <c r="E44" s="14">
        <f>+E45</f>
        <v>0</v>
      </c>
      <c r="F44" s="14">
        <f t="shared" ref="F44:P44" si="19">+F45</f>
        <v>0</v>
      </c>
      <c r="G44" s="14">
        <f t="shared" si="19"/>
        <v>0</v>
      </c>
      <c r="H44" s="14">
        <f t="shared" si="19"/>
        <v>0</v>
      </c>
      <c r="I44" s="14">
        <f t="shared" si="19"/>
        <v>0</v>
      </c>
      <c r="J44" s="14">
        <f t="shared" si="19"/>
        <v>0</v>
      </c>
      <c r="K44" s="14">
        <f t="shared" si="19"/>
        <v>0</v>
      </c>
      <c r="L44" s="14">
        <f t="shared" si="19"/>
        <v>0</v>
      </c>
      <c r="M44" s="14">
        <f t="shared" si="19"/>
        <v>0</v>
      </c>
      <c r="N44" s="14">
        <f t="shared" si="19"/>
        <v>0</v>
      </c>
      <c r="O44" s="14">
        <f t="shared" si="19"/>
        <v>0</v>
      </c>
      <c r="P44" s="14">
        <f t="shared" si="19"/>
        <v>0</v>
      </c>
    </row>
    <row r="45" spans="2:19">
      <c r="B45" s="7" t="s">
        <v>92</v>
      </c>
      <c r="C45" s="13" t="s">
        <v>93</v>
      </c>
      <c r="D45" s="14">
        <f t="shared" si="6"/>
        <v>0</v>
      </c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S45" s="16"/>
    </row>
    <row r="46" spans="2:19" s="12" customFormat="1">
      <c r="B46" s="10" t="s">
        <v>94</v>
      </c>
      <c r="C46" s="11" t="s">
        <v>95</v>
      </c>
      <c r="D46" s="9">
        <f>+E46+F46+G46+H46+I46+J46+K46+L46+M46+N46+O46+P46</f>
        <v>305</v>
      </c>
      <c r="E46" s="9">
        <f>E47</f>
        <v>305</v>
      </c>
      <c r="F46" s="9">
        <f t="shared" ref="F46:P46" si="20">F47</f>
        <v>0</v>
      </c>
      <c r="G46" s="9">
        <f t="shared" si="20"/>
        <v>0</v>
      </c>
      <c r="H46" s="9">
        <f t="shared" si="20"/>
        <v>0</v>
      </c>
      <c r="I46" s="9">
        <f t="shared" si="20"/>
        <v>0</v>
      </c>
      <c r="J46" s="9">
        <f t="shared" si="20"/>
        <v>0</v>
      </c>
      <c r="K46" s="9">
        <f t="shared" si="20"/>
        <v>0</v>
      </c>
      <c r="L46" s="9">
        <f t="shared" si="20"/>
        <v>0</v>
      </c>
      <c r="M46" s="9">
        <f t="shared" si="20"/>
        <v>0</v>
      </c>
      <c r="N46" s="9">
        <f t="shared" si="20"/>
        <v>0</v>
      </c>
      <c r="O46" s="9">
        <f t="shared" si="20"/>
        <v>0</v>
      </c>
      <c r="P46" s="9">
        <f t="shared" si="20"/>
        <v>0</v>
      </c>
    </row>
    <row r="47" spans="2:19" ht="22.5">
      <c r="B47" s="7" t="s">
        <v>96</v>
      </c>
      <c r="C47" s="13" t="s">
        <v>97</v>
      </c>
      <c r="D47" s="14">
        <f>+E47+F47+G47+H47+I47+J47+K47+L47+M47+N47+O47+P47</f>
        <v>305</v>
      </c>
      <c r="E47" s="14">
        <v>305</v>
      </c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</row>
    <row r="48" spans="2:19">
      <c r="B48" s="7" t="s">
        <v>98</v>
      </c>
      <c r="C48" s="13" t="s">
        <v>99</v>
      </c>
      <c r="D48" s="14">
        <f t="shared" ref="D48:D50" si="21">+E48+F48+G48+H48+I48+J48+K48+L48+M48+N48+O48+P48</f>
        <v>108907.26550000001</v>
      </c>
      <c r="E48" s="9">
        <f t="shared" ref="E48:P49" si="22">+E49+E81</f>
        <v>9453.8275000000012</v>
      </c>
      <c r="F48" s="9">
        <f t="shared" si="22"/>
        <v>8893.2274999999991</v>
      </c>
      <c r="G48" s="9">
        <f t="shared" si="22"/>
        <v>8940.5275000000001</v>
      </c>
      <c r="H48" s="9">
        <f t="shared" si="22"/>
        <v>10209.7695</v>
      </c>
      <c r="I48" s="9">
        <f t="shared" si="22"/>
        <v>8335.4274999999998</v>
      </c>
      <c r="J48" s="9">
        <f t="shared" si="22"/>
        <v>8537.2274999999991</v>
      </c>
      <c r="K48" s="9">
        <f t="shared" si="22"/>
        <v>9775.9695000000011</v>
      </c>
      <c r="L48" s="9">
        <f t="shared" si="22"/>
        <v>8537.5275000000001</v>
      </c>
      <c r="M48" s="9">
        <f t="shared" si="22"/>
        <v>8335.4274999999998</v>
      </c>
      <c r="N48" s="9">
        <f t="shared" si="22"/>
        <v>9775.9695000000011</v>
      </c>
      <c r="O48" s="9">
        <f t="shared" si="22"/>
        <v>8335.4274999999998</v>
      </c>
      <c r="P48" s="9">
        <f t="shared" si="22"/>
        <v>9776.9369999999981</v>
      </c>
    </row>
    <row r="49" spans="2:16">
      <c r="B49" s="7" t="s">
        <v>100</v>
      </c>
      <c r="C49" s="13" t="s">
        <v>101</v>
      </c>
      <c r="D49" s="14">
        <f t="shared" si="21"/>
        <v>108907.26550000001</v>
      </c>
      <c r="E49" s="9">
        <f t="shared" si="22"/>
        <v>9453.8275000000012</v>
      </c>
      <c r="F49" s="9">
        <f t="shared" si="22"/>
        <v>8893.2274999999991</v>
      </c>
      <c r="G49" s="9">
        <f t="shared" si="22"/>
        <v>8940.5275000000001</v>
      </c>
      <c r="H49" s="9">
        <f t="shared" si="22"/>
        <v>10209.7695</v>
      </c>
      <c r="I49" s="9">
        <f t="shared" si="22"/>
        <v>8335.4274999999998</v>
      </c>
      <c r="J49" s="9">
        <f t="shared" si="22"/>
        <v>8537.2274999999991</v>
      </c>
      <c r="K49" s="9">
        <f t="shared" si="22"/>
        <v>9775.9695000000011</v>
      </c>
      <c r="L49" s="9">
        <f t="shared" si="22"/>
        <v>8537.5275000000001</v>
      </c>
      <c r="M49" s="9">
        <f t="shared" si="22"/>
        <v>8335.4274999999998</v>
      </c>
      <c r="N49" s="9">
        <f t="shared" si="22"/>
        <v>9775.9695000000011</v>
      </c>
      <c r="O49" s="9">
        <f t="shared" si="22"/>
        <v>8335.4274999999998</v>
      </c>
      <c r="P49" s="9">
        <f t="shared" si="22"/>
        <v>9776.9369999999981</v>
      </c>
    </row>
    <row r="50" spans="2:16">
      <c r="B50" s="7" t="s">
        <v>102</v>
      </c>
      <c r="C50" s="13" t="s">
        <v>103</v>
      </c>
      <c r="D50" s="14">
        <f t="shared" si="21"/>
        <v>108907.26550000001</v>
      </c>
      <c r="E50" s="9">
        <f>+E6</f>
        <v>9453.8275000000012</v>
      </c>
      <c r="F50" s="9">
        <f t="shared" ref="F50:P50" si="23">+F6</f>
        <v>8893.2274999999991</v>
      </c>
      <c r="G50" s="9">
        <f t="shared" si="23"/>
        <v>8940.5275000000001</v>
      </c>
      <c r="H50" s="9">
        <f t="shared" si="23"/>
        <v>10209.7695</v>
      </c>
      <c r="I50" s="9">
        <f t="shared" si="23"/>
        <v>8335.4274999999998</v>
      </c>
      <c r="J50" s="9">
        <f t="shared" si="23"/>
        <v>8537.2274999999991</v>
      </c>
      <c r="K50" s="9">
        <f t="shared" si="23"/>
        <v>9775.9695000000011</v>
      </c>
      <c r="L50" s="9">
        <f t="shared" si="23"/>
        <v>8537.5275000000001</v>
      </c>
      <c r="M50" s="9">
        <f t="shared" si="23"/>
        <v>8335.4274999999998</v>
      </c>
      <c r="N50" s="9">
        <f t="shared" si="23"/>
        <v>9775.9695000000011</v>
      </c>
      <c r="O50" s="9">
        <f t="shared" si="23"/>
        <v>8335.4274999999998</v>
      </c>
      <c r="P50" s="9">
        <f t="shared" si="23"/>
        <v>9776.9369999999981</v>
      </c>
    </row>
    <row r="51" spans="2:16" ht="22.5">
      <c r="B51" s="7" t="s">
        <v>104</v>
      </c>
      <c r="C51" s="13" t="s">
        <v>105</v>
      </c>
      <c r="D51" s="14">
        <v>1</v>
      </c>
      <c r="E51" s="14">
        <v>1</v>
      </c>
      <c r="F51" s="14">
        <v>1</v>
      </c>
      <c r="G51" s="14">
        <v>1</v>
      </c>
      <c r="H51" s="14">
        <v>1</v>
      </c>
      <c r="I51" s="14">
        <v>1</v>
      </c>
      <c r="J51" s="14">
        <v>1</v>
      </c>
      <c r="K51" s="14">
        <v>1</v>
      </c>
      <c r="L51" s="14">
        <v>1</v>
      </c>
      <c r="M51" s="14">
        <v>1</v>
      </c>
      <c r="N51" s="14">
        <v>1</v>
      </c>
      <c r="O51" s="14">
        <v>1</v>
      </c>
      <c r="P51" s="14">
        <v>1</v>
      </c>
    </row>
    <row r="52" spans="2:16">
      <c r="B52" s="7" t="s">
        <v>106</v>
      </c>
      <c r="C52" s="13" t="s">
        <v>107</v>
      </c>
      <c r="D52" s="14">
        <v>1</v>
      </c>
      <c r="E52" s="14">
        <v>1</v>
      </c>
      <c r="F52" s="14">
        <v>1</v>
      </c>
      <c r="G52" s="14">
        <v>1</v>
      </c>
      <c r="H52" s="14">
        <v>1</v>
      </c>
      <c r="I52" s="14">
        <v>1</v>
      </c>
      <c r="J52" s="14">
        <v>1</v>
      </c>
      <c r="K52" s="14">
        <v>1</v>
      </c>
      <c r="L52" s="14">
        <v>1</v>
      </c>
      <c r="M52" s="14">
        <v>1</v>
      </c>
      <c r="N52" s="14">
        <v>1</v>
      </c>
      <c r="O52" s="14">
        <v>1</v>
      </c>
      <c r="P52" s="14">
        <v>1</v>
      </c>
    </row>
    <row r="53" spans="2:16">
      <c r="B53" s="7" t="s">
        <v>108</v>
      </c>
      <c r="C53" s="13" t="s">
        <v>109</v>
      </c>
      <c r="D53" s="14">
        <v>1</v>
      </c>
      <c r="E53" s="14">
        <v>1</v>
      </c>
      <c r="F53" s="14">
        <v>1</v>
      </c>
      <c r="G53" s="14">
        <v>1</v>
      </c>
      <c r="H53" s="14">
        <v>1</v>
      </c>
      <c r="I53" s="14">
        <v>1</v>
      </c>
      <c r="J53" s="14">
        <v>1</v>
      </c>
      <c r="K53" s="14">
        <v>1</v>
      </c>
      <c r="L53" s="14">
        <v>1</v>
      </c>
      <c r="M53" s="14">
        <v>1</v>
      </c>
      <c r="N53" s="14">
        <v>1</v>
      </c>
      <c r="O53" s="14">
        <v>1</v>
      </c>
      <c r="P53" s="14">
        <v>1</v>
      </c>
    </row>
    <row r="54" spans="2:16">
      <c r="B54" s="7" t="s">
        <v>110</v>
      </c>
      <c r="C54" s="13" t="s">
        <v>111</v>
      </c>
      <c r="D54" s="14">
        <f>+D55+D56+D57</f>
        <v>7</v>
      </c>
      <c r="E54" s="14">
        <f>+E55+E56+E57</f>
        <v>7</v>
      </c>
      <c r="F54" s="14">
        <f t="shared" ref="F54:P54" si="24">+F55+F56+F57</f>
        <v>7</v>
      </c>
      <c r="G54" s="14">
        <f t="shared" si="24"/>
        <v>7</v>
      </c>
      <c r="H54" s="14">
        <f t="shared" si="24"/>
        <v>7</v>
      </c>
      <c r="I54" s="14">
        <f t="shared" si="24"/>
        <v>7</v>
      </c>
      <c r="J54" s="14">
        <f t="shared" si="24"/>
        <v>7</v>
      </c>
      <c r="K54" s="14">
        <f t="shared" si="24"/>
        <v>7</v>
      </c>
      <c r="L54" s="14">
        <f t="shared" si="24"/>
        <v>7</v>
      </c>
      <c r="M54" s="14">
        <f t="shared" si="24"/>
        <v>7</v>
      </c>
      <c r="N54" s="14">
        <f t="shared" si="24"/>
        <v>7</v>
      </c>
      <c r="O54" s="14">
        <f t="shared" si="24"/>
        <v>7</v>
      </c>
      <c r="P54" s="14">
        <f t="shared" si="24"/>
        <v>7</v>
      </c>
    </row>
    <row r="55" spans="2:16">
      <c r="B55" s="7" t="s">
        <v>112</v>
      </c>
      <c r="C55" s="13" t="s">
        <v>113</v>
      </c>
      <c r="D55" s="14">
        <v>1</v>
      </c>
      <c r="E55" s="14">
        <v>1</v>
      </c>
      <c r="F55" s="14">
        <v>1</v>
      </c>
      <c r="G55" s="14">
        <v>1</v>
      </c>
      <c r="H55" s="14">
        <v>1</v>
      </c>
      <c r="I55" s="14">
        <v>1</v>
      </c>
      <c r="J55" s="14">
        <v>1</v>
      </c>
      <c r="K55" s="14">
        <v>1</v>
      </c>
      <c r="L55" s="14">
        <v>1</v>
      </c>
      <c r="M55" s="14">
        <v>1</v>
      </c>
      <c r="N55" s="14">
        <v>1</v>
      </c>
      <c r="O55" s="14">
        <v>1</v>
      </c>
      <c r="P55" s="14">
        <v>1</v>
      </c>
    </row>
    <row r="56" spans="2:16">
      <c r="B56" s="7" t="s">
        <v>114</v>
      </c>
      <c r="C56" s="13" t="s">
        <v>115</v>
      </c>
      <c r="D56" s="14">
        <v>4</v>
      </c>
      <c r="E56" s="14">
        <v>4</v>
      </c>
      <c r="F56" s="14">
        <v>4</v>
      </c>
      <c r="G56" s="14">
        <v>4</v>
      </c>
      <c r="H56" s="14">
        <v>4</v>
      </c>
      <c r="I56" s="14">
        <v>4</v>
      </c>
      <c r="J56" s="14">
        <v>4</v>
      </c>
      <c r="K56" s="14">
        <v>4</v>
      </c>
      <c r="L56" s="14">
        <v>4</v>
      </c>
      <c r="M56" s="14">
        <v>4</v>
      </c>
      <c r="N56" s="14">
        <v>4</v>
      </c>
      <c r="O56" s="14">
        <v>4</v>
      </c>
      <c r="P56" s="14">
        <v>4</v>
      </c>
    </row>
    <row r="57" spans="2:16">
      <c r="B57" s="7" t="s">
        <v>116</v>
      </c>
      <c r="C57" s="13" t="s">
        <v>117</v>
      </c>
      <c r="D57" s="14">
        <v>2</v>
      </c>
      <c r="E57" s="14">
        <v>2</v>
      </c>
      <c r="F57" s="14">
        <v>2</v>
      </c>
      <c r="G57" s="14">
        <v>2</v>
      </c>
      <c r="H57" s="14">
        <v>2</v>
      </c>
      <c r="I57" s="14">
        <v>2</v>
      </c>
      <c r="J57" s="14">
        <v>2</v>
      </c>
      <c r="K57" s="14">
        <v>2</v>
      </c>
      <c r="L57" s="14">
        <v>2</v>
      </c>
      <c r="M57" s="14">
        <v>2</v>
      </c>
      <c r="N57" s="14">
        <v>2</v>
      </c>
      <c r="O57" s="14">
        <v>2</v>
      </c>
      <c r="P57" s="14">
        <v>2</v>
      </c>
    </row>
    <row r="58" spans="2:16">
      <c r="B58" s="7" t="s">
        <v>118</v>
      </c>
      <c r="C58" s="13" t="s">
        <v>119</v>
      </c>
      <c r="D58" s="14">
        <f>+D59+D60</f>
        <v>7</v>
      </c>
      <c r="E58" s="14">
        <f>+E59+E60</f>
        <v>7</v>
      </c>
      <c r="F58" s="14">
        <f t="shared" ref="F58:P58" si="25">+F59+F60</f>
        <v>7</v>
      </c>
      <c r="G58" s="14">
        <f t="shared" si="25"/>
        <v>7</v>
      </c>
      <c r="H58" s="14">
        <f t="shared" si="25"/>
        <v>7</v>
      </c>
      <c r="I58" s="14">
        <f t="shared" si="25"/>
        <v>7</v>
      </c>
      <c r="J58" s="14">
        <f t="shared" si="25"/>
        <v>7</v>
      </c>
      <c r="K58" s="14">
        <f t="shared" si="25"/>
        <v>7</v>
      </c>
      <c r="L58" s="14">
        <f t="shared" si="25"/>
        <v>7</v>
      </c>
      <c r="M58" s="14">
        <f t="shared" si="25"/>
        <v>7</v>
      </c>
      <c r="N58" s="14">
        <f t="shared" si="25"/>
        <v>7</v>
      </c>
      <c r="O58" s="14">
        <f t="shared" si="25"/>
        <v>7</v>
      </c>
      <c r="P58" s="14">
        <f t="shared" si="25"/>
        <v>7</v>
      </c>
    </row>
    <row r="59" spans="2:16">
      <c r="B59" s="7" t="s">
        <v>120</v>
      </c>
      <c r="C59" s="22" t="s">
        <v>121</v>
      </c>
      <c r="D59" s="14">
        <v>5</v>
      </c>
      <c r="E59" s="14">
        <v>5</v>
      </c>
      <c r="F59" s="14">
        <v>5</v>
      </c>
      <c r="G59" s="14">
        <v>5</v>
      </c>
      <c r="H59" s="14">
        <v>5</v>
      </c>
      <c r="I59" s="14">
        <v>5</v>
      </c>
      <c r="J59" s="14">
        <v>5</v>
      </c>
      <c r="K59" s="14">
        <v>5</v>
      </c>
      <c r="L59" s="14">
        <v>5</v>
      </c>
      <c r="M59" s="14">
        <v>5</v>
      </c>
      <c r="N59" s="14">
        <v>5</v>
      </c>
      <c r="O59" s="14">
        <v>5</v>
      </c>
      <c r="P59" s="14">
        <v>5</v>
      </c>
    </row>
    <row r="60" spans="2:16">
      <c r="B60" s="7" t="s">
        <v>122</v>
      </c>
      <c r="C60" s="23" t="s">
        <v>123</v>
      </c>
      <c r="D60" s="14">
        <v>2</v>
      </c>
      <c r="E60" s="14">
        <v>2</v>
      </c>
      <c r="F60" s="14">
        <v>2</v>
      </c>
      <c r="G60" s="14">
        <v>2</v>
      </c>
      <c r="H60" s="14">
        <v>2</v>
      </c>
      <c r="I60" s="14">
        <v>2</v>
      </c>
      <c r="J60" s="14">
        <v>2</v>
      </c>
      <c r="K60" s="14">
        <v>2</v>
      </c>
      <c r="L60" s="14">
        <v>2</v>
      </c>
      <c r="M60" s="14">
        <v>2</v>
      </c>
      <c r="N60" s="14">
        <v>2</v>
      </c>
      <c r="O60" s="14">
        <v>2</v>
      </c>
      <c r="P60" s="14">
        <v>2</v>
      </c>
    </row>
    <row r="61" spans="2:16">
      <c r="B61" s="7">
        <v>48</v>
      </c>
      <c r="C61" s="23" t="s">
        <v>124</v>
      </c>
      <c r="D61" s="14">
        <f>+D58</f>
        <v>7</v>
      </c>
      <c r="E61" s="14">
        <f t="shared" ref="E61:P61" si="26">+E58</f>
        <v>7</v>
      </c>
      <c r="F61" s="14">
        <f t="shared" si="26"/>
        <v>7</v>
      </c>
      <c r="G61" s="14">
        <f t="shared" si="26"/>
        <v>7</v>
      </c>
      <c r="H61" s="14">
        <f t="shared" si="26"/>
        <v>7</v>
      </c>
      <c r="I61" s="14">
        <f t="shared" si="26"/>
        <v>7</v>
      </c>
      <c r="J61" s="14">
        <f t="shared" si="26"/>
        <v>7</v>
      </c>
      <c r="K61" s="14">
        <f t="shared" si="26"/>
        <v>7</v>
      </c>
      <c r="L61" s="14">
        <f t="shared" si="26"/>
        <v>7</v>
      </c>
      <c r="M61" s="14">
        <f t="shared" si="26"/>
        <v>7</v>
      </c>
      <c r="N61" s="14">
        <f t="shared" si="26"/>
        <v>7</v>
      </c>
      <c r="O61" s="14">
        <f t="shared" si="26"/>
        <v>7</v>
      </c>
      <c r="P61" s="14">
        <f t="shared" si="26"/>
        <v>7</v>
      </c>
    </row>
    <row r="62" spans="2:16">
      <c r="B62" s="24"/>
      <c r="C62" s="24" t="s">
        <v>125</v>
      </c>
      <c r="D62" s="14">
        <f>+D61</f>
        <v>7</v>
      </c>
      <c r="E62" s="14">
        <f t="shared" ref="E62:P62" si="27">+E61</f>
        <v>7</v>
      </c>
      <c r="F62" s="14">
        <f t="shared" si="27"/>
        <v>7</v>
      </c>
      <c r="G62" s="14">
        <f t="shared" si="27"/>
        <v>7</v>
      </c>
      <c r="H62" s="14">
        <f t="shared" si="27"/>
        <v>7</v>
      </c>
      <c r="I62" s="14">
        <f t="shared" si="27"/>
        <v>7</v>
      </c>
      <c r="J62" s="14">
        <f t="shared" si="27"/>
        <v>7</v>
      </c>
      <c r="K62" s="14">
        <f t="shared" si="27"/>
        <v>7</v>
      </c>
      <c r="L62" s="14">
        <f t="shared" si="27"/>
        <v>7</v>
      </c>
      <c r="M62" s="14">
        <f t="shared" si="27"/>
        <v>7</v>
      </c>
      <c r="N62" s="14">
        <f t="shared" si="27"/>
        <v>7</v>
      </c>
      <c r="O62" s="14">
        <f t="shared" si="27"/>
        <v>7</v>
      </c>
      <c r="P62" s="14">
        <f t="shared" si="27"/>
        <v>7</v>
      </c>
    </row>
    <row r="63" spans="2:16"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</row>
    <row r="64" spans="2:16">
      <c r="D64" s="16"/>
    </row>
    <row r="66" spans="4:16"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</row>
    <row r="67" spans="4:16"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</row>
  </sheetData>
  <mergeCells count="2">
    <mergeCell ref="O1:P1"/>
    <mergeCell ref="B2:P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oyundelger_nb</dc:creator>
  <cp:lastModifiedBy>oyundelger_nb</cp:lastModifiedBy>
  <dcterms:created xsi:type="dcterms:W3CDTF">2021-01-04T06:11:59Z</dcterms:created>
  <dcterms:modified xsi:type="dcterms:W3CDTF">2021-01-04T06:12:18Z</dcterms:modified>
</cp:coreProperties>
</file>